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oat Record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'Coat Records'!$A$4:$O$104</definedName>
    <definedName name="_xlnm._FilterDatabase" localSheetId="2" hidden="1">'Assumptions'!$A$4:$B$9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0 &quot;min&quot;"/>
    <numFmt numFmtId="165" formatCode="0.0 &quot;min&quot;"/>
    <numFmt numFmtId="166" formatCode="mm/dd/yyyy"/>
    <numFmt numFmtId="167" formatCode="0.0%"/>
  </numFmts>
  <fonts count="11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FFFFFF"/>
      <sz val="10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color rgb="00253534"/>
      <sz val="10"/>
    </font>
    <font>
      <name val="Calibri"/>
      <b val="1"/>
      <color rgb="00142B2B"/>
      <sz val="10"/>
    </font>
    <font>
      <name val="Calibri"/>
      <i val="1"/>
      <color rgb="00253534"/>
      <sz val="9"/>
    </font>
    <font>
      <name val="Calibri"/>
      <b val="1"/>
      <color rgb="00253534"/>
      <sz val="10"/>
    </font>
    <font>
      <name val="Calibri"/>
      <b val="1"/>
      <color rgb="00FFFFFF"/>
      <sz val="18"/>
    </font>
    <font>
      <name val="Calibri"/>
      <b val="1"/>
      <color rgb="00246B63"/>
      <sz val="13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FF0C7"/>
      </patternFill>
    </fill>
    <fill>
      <patternFill patternType="solid">
        <fgColor rgb="00F7F3E8"/>
      </patternFill>
    </fill>
    <fill>
      <patternFill patternType="solid">
        <fgColor rgb="00FFFFFF"/>
      </patternFill>
    </fill>
  </fills>
  <borders count="9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  <border>
      <left/>
      <right/>
      <top style="thin">
        <color rgb="00CBD5CF"/>
      </top>
      <bottom/>
      <diagonal/>
    </border>
    <border>
      <left style="thin">
        <color rgb="00CBD5CF"/>
      </left>
      <right/>
      <top/>
      <bottom/>
      <diagonal/>
    </border>
    <border>
      <left/>
      <right style="thin">
        <color rgb="00CBD5CF"/>
      </right>
      <top style="thin">
        <color rgb="00CBD5CF"/>
      </top>
      <bottom/>
      <diagonal/>
    </border>
    <border>
      <left/>
      <right style="thin">
        <color rgb="00CBD5CF"/>
      </right>
      <top/>
      <bottom/>
      <diagonal/>
    </border>
    <border>
      <left style="thin">
        <color rgb="00CBD5CF"/>
      </left>
      <right/>
      <top/>
      <bottom style="thin">
        <color rgb="00CBD5CF"/>
      </bottom>
      <diagonal/>
    </border>
    <border>
      <left/>
      <right/>
      <top/>
      <bottom style="thin">
        <color rgb="00CBD5CF"/>
      </bottom>
      <diagonal/>
    </border>
    <border>
      <left/>
      <right style="thin">
        <color rgb="00CBD5CF"/>
      </right>
      <top/>
      <bottom style="thin">
        <color rgb="00CBD5CF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9" fillId="2" borderId="1" applyAlignment="1" pivotButton="0" quotePrefix="0" xfId="0">
      <alignment horizontal="left" vertical="center"/>
    </xf>
    <xf numFmtId="0" fontId="0" fillId="6" borderId="0" pivotButton="0" quotePrefix="0" xfId="0"/>
    <xf numFmtId="0" fontId="3" fillId="3" borderId="1" pivotButton="0" quotePrefix="0" xfId="0"/>
    <xf numFmtId="0" fontId="6" fillId="5" borderId="1" applyAlignment="1" pivotButton="0" quotePrefix="0" xfId="0">
      <alignment horizontal="left" vertical="center"/>
    </xf>
    <xf numFmtId="0" fontId="10" fillId="5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/>
    </xf>
    <xf numFmtId="0" fontId="10" fillId="6" borderId="1" applyAlignment="1" pivotButton="0" quotePrefix="0" xfId="0">
      <alignment horizontal="center" vertical="center"/>
    </xf>
    <xf numFmtId="164" fontId="10" fillId="5" borderId="1" applyAlignment="1" pivotButton="0" quotePrefix="0" xfId="0">
      <alignment horizontal="center" vertical="center"/>
    </xf>
    <xf numFmtId="165" fontId="10" fillId="5" borderId="1" applyAlignment="1" pivotButton="0" quotePrefix="0" xfId="0">
      <alignment horizontal="center" vertical="center"/>
    </xf>
    <xf numFmtId="166" fontId="10" fillId="5" borderId="1" applyAlignment="1" pivotButton="0" quotePrefix="0" xfId="0">
      <alignment horizontal="center" vertical="center"/>
    </xf>
    <xf numFmtId="167" fontId="10" fillId="5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0" fontId="8" fillId="6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0" fontId="8" fillId="5" borderId="1" applyAlignment="1" pivotButton="0" quotePrefix="0" xfId="0">
      <alignment horizontal="center" vertical="center"/>
    </xf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2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166" fontId="5" fillId="4" borderId="1" applyAlignment="1" pivotButton="0" quotePrefix="0" xfId="0">
      <alignment horizontal="left" vertical="top" wrapText="1"/>
    </xf>
    <xf numFmtId="164" fontId="5" fillId="4" borderId="1" applyAlignment="1" pivotButton="0" quotePrefix="0" xfId="0">
      <alignment horizontal="left" vertical="top" wrapText="1"/>
    </xf>
    <xf numFmtId="1" fontId="8" fillId="5" borderId="1" applyAlignment="1" pivotButton="0" quotePrefix="0" xfId="0">
      <alignment horizontal="center" vertical="center"/>
    </xf>
    <xf numFmtId="1" fontId="8" fillId="6" borderId="1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0" fillId="0" borderId="2" pivotButton="0" quotePrefix="0" xfId="0"/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164" fontId="10" fillId="5" borderId="1" applyAlignment="1" pivotButton="0" quotePrefix="0" xfId="0">
      <alignment horizontal="center" vertical="center"/>
    </xf>
    <xf numFmtId="165" fontId="10" fillId="5" borderId="1" applyAlignment="1" pivotButton="0" quotePrefix="0" xfId="0">
      <alignment horizontal="center" vertical="center"/>
    </xf>
    <xf numFmtId="166" fontId="10" fillId="5" borderId="1" applyAlignment="1" pivotButton="0" quotePrefix="0" xfId="0">
      <alignment horizontal="center" vertical="center"/>
    </xf>
    <xf numFmtId="167" fontId="10" fillId="5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left" vertical="top" wrapText="1"/>
    </xf>
    <xf numFmtId="164" fontId="5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A93F2C"/>
        </patternFill>
      </fill>
    </dxf>
    <dxf>
      <font>
        <name val="Calibri"/>
        <b val="1"/>
        <color rgb="00253534"/>
        <sz val="10"/>
      </font>
      <fill>
        <patternFill patternType="solid">
          <fgColor rgb="00FFF0C7"/>
        </patternFill>
      </fill>
    </dxf>
    <dxf>
      <font>
        <name val="Calibri"/>
        <b val="1"/>
        <color rgb="00FFFFFF"/>
        <sz val="10"/>
      </font>
      <fill>
        <patternFill patternType="solid">
          <fgColor rgb="00246B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Coat condition mix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'Summary'!B13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246B63"/>
              </a:solidFill>
              <a:prstDash val="solid"/>
            </a:ln>
          </spPr>
          <cat>
            <numRef>
              <f>'Summary'!$A$14:$A$18</f>
            </numRef>
          </cat>
          <val>
            <numRef>
              <f>'Summary'!$B$14:$B$18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Visits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3</row>
      <rowOff>0</rowOff>
    </from>
    <ext cx="3600000" cy="21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6" customWidth="1" min="2" max="2"/>
    <col width="27" customWidth="1" min="3" max="3"/>
    <col width="16" customWidth="1" min="4" max="4"/>
    <col width="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 ht="24" customHeight="1">
      <c r="A1" s="1" t="inlineStr">
        <is>
          <t>Dog Grooming Coat Condition Summary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1" t="n"/>
    </row>
    <row r="2" ht="24" customHeight="1">
      <c r="A2" s="32" t="n"/>
      <c r="B2" s="33" t="n"/>
      <c r="C2" s="33" t="n"/>
      <c r="D2" s="33" t="n"/>
      <c r="E2" s="33" t="n"/>
      <c r="F2" s="33" t="n"/>
      <c r="G2" s="33" t="n"/>
      <c r="H2" s="33" t="n"/>
      <c r="I2" s="33" t="n"/>
      <c r="J2" s="34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 ht="24" customHeight="1">
      <c r="A4" s="3" t="inlineStr">
        <is>
          <t>Visit indicators</t>
        </is>
      </c>
      <c r="B4" s="3" t="n"/>
      <c r="C4" s="3" t="n"/>
      <c r="D4" s="3" t="n"/>
    </row>
    <row r="5" ht="27" customHeight="1">
      <c r="A5" s="4" t="inlineStr">
        <is>
          <t>Recorded visits</t>
        </is>
      </c>
      <c r="B5" s="5">
        <f>COUNTIF('Coat Records'!$A$5:$A$104,"&lt;&gt;")</f>
        <v/>
      </c>
      <c r="C5" s="4" t="inlineStr">
        <is>
          <t>Human checks</t>
        </is>
      </c>
      <c r="D5" s="5">
        <f>COUNTIF('Coat Records'!$O$5:$O$104,"HUMAN CHECK")</f>
        <v/>
      </c>
    </row>
    <row r="6" ht="27" customHeight="1">
      <c r="A6" s="6" t="inlineStr">
        <is>
          <t>Incomplete entries</t>
        </is>
      </c>
      <c r="B6" s="7">
        <f>COUNTIF('Coat Records'!$O$5:$O$104,"CHECK ENTRY")</f>
        <v/>
      </c>
      <c r="C6" s="6" t="inlineStr">
        <is>
          <t>High-severity entries</t>
        </is>
      </c>
      <c r="D6" s="7">
        <f>COUNTIF('Coat Records'!$N$5:$N$104,"&gt;="&amp;Assumptions!$I$7)</f>
        <v/>
      </c>
    </row>
    <row r="7" ht="27" customHeight="1">
      <c r="A7" s="4" t="inlineStr">
        <is>
          <t>Total extra minutes</t>
        </is>
      </c>
      <c r="B7" s="35">
        <f>SUM('Coat Records'!$K$5:$K$104)</f>
        <v/>
      </c>
      <c r="C7" s="4" t="inlineStr">
        <is>
          <t>Average extra minutes</t>
        </is>
      </c>
      <c r="D7" s="36">
        <f>IFERROR(AVERAGE('Coat Records'!$K$5:$K$104),"")</f>
        <v/>
      </c>
    </row>
    <row r="8" ht="27" customHeight="1">
      <c r="A8" s="6" t="inlineStr">
        <is>
          <t>Confirmed acknowledgments</t>
        </is>
      </c>
      <c r="B8" s="7">
        <f>COUNTIF('Coat Records'!$L$5:$L$104,"Confirmed")</f>
        <v/>
      </c>
      <c r="C8" s="6" t="inlineStr">
        <is>
          <t>Completed visits</t>
        </is>
      </c>
      <c r="D8" s="7">
        <f>COUNTIF('Coat Records'!$M$5:$M$104,"Completed")</f>
        <v/>
      </c>
    </row>
    <row r="9" ht="27" customHeight="1">
      <c r="A9" s="4" t="inlineStr">
        <is>
          <t>Latest visit date</t>
        </is>
      </c>
      <c r="B9" s="37">
        <f>IF(COUNT('Coat Records'!$B$5:$B$104)=0,"",MAX('Coat Records'!$B$5:$B$104))</f>
        <v/>
      </c>
      <c r="C9" s="4" t="inlineStr">
        <is>
          <t>Human-check share</t>
        </is>
      </c>
      <c r="D9" s="38">
        <f>IFERROR(D5/B5,"")</f>
        <v/>
      </c>
    </row>
    <row r="10"/>
    <row r="11"/>
    <row r="12" ht="23" customHeight="1">
      <c r="A12" s="3" t="inlineStr">
        <is>
          <t>Condition counts</t>
        </is>
      </c>
      <c r="B12" s="3" t="n"/>
    </row>
    <row r="13" ht="28" customHeight="1">
      <c r="A13" s="12" t="inlineStr">
        <is>
          <t>Coat Condition</t>
        </is>
      </c>
      <c r="B13" s="12" t="inlineStr">
        <is>
          <t>Visits</t>
        </is>
      </c>
    </row>
    <row r="14">
      <c r="A14" s="13">
        <f>Assumptions!A5</f>
        <v/>
      </c>
      <c r="B14" s="14">
        <f>COUNTIF('Coat Records'!$G$5:$G$104,A14)</f>
        <v/>
      </c>
    </row>
    <row r="15">
      <c r="A15" s="15">
        <f>Assumptions!A6</f>
        <v/>
      </c>
      <c r="B15" s="16">
        <f>COUNTIF('Coat Records'!$G$5:$G$104,A15)</f>
        <v/>
      </c>
    </row>
    <row r="16">
      <c r="A16" s="13">
        <f>Assumptions!A7</f>
        <v/>
      </c>
      <c r="B16" s="14">
        <f>COUNTIF('Coat Records'!$G$5:$G$104,A16)</f>
        <v/>
      </c>
    </row>
    <row r="17">
      <c r="A17" s="15">
        <f>Assumptions!A8</f>
        <v/>
      </c>
      <c r="B17" s="16">
        <f>COUNTIF('Coat Records'!$G$5:$G$104,A17)</f>
        <v/>
      </c>
    </row>
    <row r="18">
      <c r="A18" s="13">
        <f>Assumptions!A9</f>
        <v/>
      </c>
      <c r="B18" s="14">
        <f>COUNTIF('Coat Records'!$G$5:$G$104,A18)</f>
        <v/>
      </c>
    </row>
  </sheetData>
  <mergeCells count="1">
    <mergeCell ref="A1:J2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25" customWidth="1" min="3" max="3"/>
    <col width="14" customWidth="1" min="4" max="4"/>
    <col width="23" customWidth="1" min="5" max="5"/>
    <col width="17" customWidth="1" min="6" max="6"/>
    <col width="20" customWidth="1" min="7" max="7"/>
    <col width="22" customWidth="1" min="8" max="8"/>
    <col width="36" customWidth="1" min="9" max="9"/>
    <col width="34" customWidth="1" min="10" max="10"/>
    <col width="17" customWidth="1" min="11" max="11"/>
    <col width="25" customWidth="1" min="12" max="12"/>
    <col width="16" customWidth="1" min="13" max="13"/>
    <col width="15" customWidth="1" min="14" max="14"/>
    <col width="17" customWidth="1" min="15" max="15"/>
  </cols>
  <sheetData>
    <row r="1" ht="25" customHeight="1">
      <c r="A1" s="17" t="inlineStr">
        <is>
          <t>Dog Grooming Coat Condition Sheet</t>
        </is>
      </c>
      <c r="B1" s="18" t="n"/>
      <c r="C1" s="18" t="n"/>
      <c r="D1" s="18" t="n"/>
      <c r="E1" s="18" t="n"/>
      <c r="F1" s="18" t="n"/>
      <c r="G1" s="18" t="n"/>
      <c r="H1" s="18" t="n"/>
      <c r="I1" s="18" t="n"/>
      <c r="J1" s="18" t="n"/>
      <c r="K1" s="18" t="n"/>
      <c r="L1" s="18" t="n"/>
      <c r="M1" s="18" t="n"/>
      <c r="N1" s="18" t="n"/>
      <c r="O1" s="18" t="n"/>
    </row>
    <row r="2" ht="22" customHeight="1">
      <c r="A2" s="19" t="inlineStr">
        <is>
          <t>All sample pets, people, references, and visits are fictional.</t>
        </is>
      </c>
      <c r="B2" s="18" t="n"/>
      <c r="C2" s="18" t="n"/>
      <c r="D2" s="18" t="n"/>
      <c r="E2" s="18" t="n"/>
      <c r="F2" s="18" t="n"/>
      <c r="G2" s="18" t="n"/>
      <c r="H2" s="19" t="inlineStr">
        <is>
          <t>Pale yellow cells are editable inputs.</t>
        </is>
      </c>
      <c r="I2" s="18" t="n"/>
      <c r="J2" s="18" t="n"/>
      <c r="K2" s="18" t="n"/>
      <c r="L2" s="18" t="n"/>
      <c r="M2" s="18" t="n"/>
      <c r="N2" s="18" t="n"/>
      <c r="O2" s="18" t="n"/>
    </row>
    <row r="3" ht="22" customHeight="1">
      <c r="A3" s="3" t="inlineStr">
        <is>
          <t>Current-visit pre-service record</t>
        </is>
      </c>
      <c r="B3" s="3" t="n"/>
      <c r="C3" s="3" t="n"/>
      <c r="D3" s="3" t="n"/>
      <c r="E3" s="3" t="n"/>
      <c r="F3" s="3" t="inlineStr">
        <is>
          <t>Alerts request a human check</t>
        </is>
      </c>
      <c r="G3" s="3" t="n"/>
      <c r="H3" s="3" t="n"/>
      <c r="I3" s="3" t="n"/>
      <c r="J3" s="3" t="n"/>
      <c r="K3" s="3" t="inlineStr">
        <is>
          <t>Prepared input rows: 100</t>
        </is>
      </c>
      <c r="L3" s="3" t="n"/>
      <c r="M3" s="3" t="n"/>
      <c r="N3" s="3" t="n"/>
      <c r="O3" s="3" t="n"/>
    </row>
    <row r="4" ht="35" customHeight="1">
      <c r="A4" s="20" t="inlineStr">
        <is>
          <t>Visit ID</t>
        </is>
      </c>
      <c r="B4" s="20" t="inlineStr">
        <is>
          <t>Visit Date</t>
        </is>
      </c>
      <c r="C4" s="20" t="inlineStr">
        <is>
          <t>Pet Name</t>
        </is>
      </c>
      <c r="D4" s="20" t="inlineStr">
        <is>
          <t>Client Ref</t>
        </is>
      </c>
      <c r="E4" s="20" t="inlineStr">
        <is>
          <t>Assigned Groomer</t>
        </is>
      </c>
      <c r="F4" s="20" t="inlineStr">
        <is>
          <t>Coat Length</t>
        </is>
      </c>
      <c r="G4" s="20" t="inlineStr">
        <is>
          <t>Coat Condition</t>
        </is>
      </c>
      <c r="H4" s="20" t="inlineStr">
        <is>
          <t>Affected Areas</t>
        </is>
      </c>
      <c r="I4" s="20" t="inlineStr">
        <is>
          <t>Visible Coat Notes</t>
        </is>
      </c>
      <c r="J4" s="20" t="inlineStr">
        <is>
          <t>Agreed Handling Scope</t>
        </is>
      </c>
      <c r="K4" s="20" t="inlineStr">
        <is>
          <t>Estimated Extra Minutes</t>
        </is>
      </c>
      <c r="L4" s="20" t="inlineStr">
        <is>
          <t>Owner Scope Acknowledgment</t>
        </is>
      </c>
      <c r="M4" s="20" t="inlineStr">
        <is>
          <t>Visit Status</t>
        </is>
      </c>
      <c r="N4" s="20" t="inlineStr">
        <is>
          <t>Severity Score</t>
        </is>
      </c>
      <c r="O4" s="20" t="inlineStr">
        <is>
          <t>Review Alert</t>
        </is>
      </c>
    </row>
    <row r="5" ht="30" customHeight="1">
      <c r="A5" s="21" t="inlineStr">
        <is>
          <t>FIC-2026-001</t>
        </is>
      </c>
      <c r="B5" s="39" t="n">
        <v>46263</v>
      </c>
      <c r="C5" s="21" t="inlineStr">
        <is>
          <t>Maple Comet (fictional)</t>
        </is>
      </c>
      <c r="D5" s="21" t="inlineStr">
        <is>
          <t>FIC-C101</t>
        </is>
      </c>
      <c r="E5" s="21" t="inlineStr">
        <is>
          <t>Fictional Groomer A</t>
        </is>
      </c>
      <c r="F5" s="21" t="inlineStr">
        <is>
          <t>Short</t>
        </is>
      </c>
      <c r="G5" s="21" t="inlineStr">
        <is>
          <t>Clear</t>
        </is>
      </c>
      <c r="H5" s="21" t="inlineStr">
        <is>
          <t>None noted</t>
        </is>
      </c>
      <c r="I5" s="21" t="inlineStr">
        <is>
          <t>Coat separates easily.</t>
        </is>
      </c>
      <c r="J5" s="21" t="inlineStr">
        <is>
          <t>Standard brush-out</t>
        </is>
      </c>
      <c r="K5" s="40" t="n">
        <v>0</v>
      </c>
      <c r="L5" s="21" t="inlineStr">
        <is>
          <t>Confirmed</t>
        </is>
      </c>
      <c r="M5" s="21" t="inlineStr">
        <is>
          <t>Completed</t>
        </is>
      </c>
      <c r="N5" s="24">
        <f>IF($A5="","",IF($G5="","",IFERROR(VLOOKUP($G5,Assumptions!$A$5:$B$9,2,FALSE),"")))</f>
        <v/>
      </c>
      <c r="O5" s="16">
        <f>IF($A5="","",IF(OR($B5="",$C5="",$D5="",$E5="",$F5="",$G5="",$J5="",$K5="",$L5="",$M5="",$N5=""),"CHECK ENTRY",IF(OR($N5&gt;=Assumptions!$I$7,$K5&gt;=Assumptions!$I$8,$L5&lt;&gt;"Confirmed",$J5="Reschedule for owner follow-up"),"HUMAN CHECK","NO ALERT")))</f>
        <v/>
      </c>
    </row>
    <row r="6" ht="30" customHeight="1">
      <c r="A6" s="21" t="inlineStr">
        <is>
          <t>FIC-2026-002</t>
        </is>
      </c>
      <c r="B6" s="39" t="n">
        <v>46265</v>
      </c>
      <c r="C6" s="21" t="inlineStr">
        <is>
          <t>Biscuit Orbit (fictional)</t>
        </is>
      </c>
      <c r="D6" s="21" t="inlineStr">
        <is>
          <t>FIC-C102</t>
        </is>
      </c>
      <c r="E6" s="21" t="inlineStr">
        <is>
          <t>Fictional Groomer B</t>
        </is>
      </c>
      <c r="F6" s="21" t="inlineStr">
        <is>
          <t>Long</t>
        </is>
      </c>
      <c r="G6" s="21" t="inlineStr">
        <is>
          <t>Light tangles</t>
        </is>
      </c>
      <c r="H6" s="21" t="inlineStr">
        <is>
          <t>Behind ears</t>
        </is>
      </c>
      <c r="I6" s="21" t="inlineStr">
        <is>
          <t>Small tangle behind the left ear.</t>
        </is>
      </c>
      <c r="J6" s="21" t="inlineStr">
        <is>
          <t>Extra brushing</t>
        </is>
      </c>
      <c r="K6" s="40" t="n">
        <v>15</v>
      </c>
      <c r="L6" s="21" t="inlineStr">
        <is>
          <t>Confirmed</t>
        </is>
      </c>
      <c r="M6" s="21" t="inlineStr">
        <is>
          <t>Completed</t>
        </is>
      </c>
      <c r="N6" s="25">
        <f>IF($A6="","",IF($G6="","",IFERROR(VLOOKUP($G6,Assumptions!$A$5:$B$9,2,FALSE),"")))</f>
        <v/>
      </c>
      <c r="O6" s="14">
        <f>IF($A6="","",IF(OR($B6="",$C6="",$D6="",$E6="",$F6="",$G6="",$J6="",$K6="",$L6="",$M6="",$N6=""),"CHECK ENTRY",IF(OR($N6&gt;=Assumptions!$I$7,$K6&gt;=Assumptions!$I$8,$L6&lt;&gt;"Confirmed",$J6="Reschedule for owner follow-up"),"HUMAN CHECK","NO ALERT")))</f>
        <v/>
      </c>
    </row>
    <row r="7" ht="30" customHeight="1">
      <c r="A7" s="21" t="inlineStr">
        <is>
          <t>FIC-2026-003</t>
        </is>
      </c>
      <c r="B7" s="39" t="n">
        <v>46267</v>
      </c>
      <c r="C7" s="21" t="inlineStr">
        <is>
          <t>Clover Quill (fictional)</t>
        </is>
      </c>
      <c r="D7" s="21" t="inlineStr">
        <is>
          <t>FIC-C103</t>
        </is>
      </c>
      <c r="E7" s="21" t="inlineStr">
        <is>
          <t>Fictional Groomer C</t>
        </is>
      </c>
      <c r="F7" s="21" t="inlineStr">
        <is>
          <t>Curly or wool</t>
        </is>
      </c>
      <c r="G7" s="21" t="inlineStr">
        <is>
          <t>Moderate matting</t>
        </is>
      </c>
      <c r="H7" s="21" t="inlineStr">
        <is>
          <t>Rear legs and tail</t>
        </is>
      </c>
      <c r="I7" s="21" t="inlineStr">
        <is>
          <t>Compact tangles in two small areas.</t>
        </is>
      </c>
      <c r="J7" s="21" t="inlineStr">
        <is>
          <t>Partial clip</t>
        </is>
      </c>
      <c r="K7" s="40" t="n">
        <v>35</v>
      </c>
      <c r="L7" s="21" t="inlineStr">
        <is>
          <t>Confirmed</t>
        </is>
      </c>
      <c r="M7" s="21" t="inlineStr">
        <is>
          <t>Completed</t>
        </is>
      </c>
      <c r="N7" s="24">
        <f>IF($A7="","",IF($G7="","",IFERROR(VLOOKUP($G7,Assumptions!$A$5:$B$9,2,FALSE),"")))</f>
        <v/>
      </c>
      <c r="O7" s="16">
        <f>IF($A7="","",IF(OR($B7="",$C7="",$D7="",$E7="",$F7="",$G7="",$J7="",$K7="",$L7="",$M7="",$N7=""),"CHECK ENTRY",IF(OR($N7&gt;=Assumptions!$I$7,$K7&gt;=Assumptions!$I$8,$L7&lt;&gt;"Confirmed",$J7="Reschedule for owner follow-up"),"HUMAN CHECK","NO ALERT")))</f>
        <v/>
      </c>
    </row>
    <row r="8" ht="30" customHeight="1">
      <c r="A8" s="21" t="inlineStr">
        <is>
          <t>FIC-2026-004</t>
        </is>
      </c>
      <c r="B8" s="39" t="n">
        <v>46269</v>
      </c>
      <c r="C8" s="21" t="inlineStr">
        <is>
          <t>Tango Lantern (fictional)</t>
        </is>
      </c>
      <c r="D8" s="21" t="inlineStr">
        <is>
          <t>FIC-C104</t>
        </is>
      </c>
      <c r="E8" s="21" t="inlineStr">
        <is>
          <t>Fictional Groomer A</t>
        </is>
      </c>
      <c r="F8" s="21" t="inlineStr">
        <is>
          <t>Double coat</t>
        </is>
      </c>
      <c r="G8" s="21" t="inlineStr">
        <is>
          <t>Severe matting</t>
        </is>
      </c>
      <c r="H8" s="21" t="inlineStr">
        <is>
          <t>Chest and front legs</t>
        </is>
      </c>
      <c r="I8" s="21" t="inlineStr">
        <is>
          <t>Dense matting limits comb movement.</t>
        </is>
      </c>
      <c r="J8" s="21" t="inlineStr">
        <is>
          <t>Short clip</t>
        </is>
      </c>
      <c r="K8" s="40" t="n">
        <v>45</v>
      </c>
      <c r="L8" s="21" t="inlineStr">
        <is>
          <t>Confirmed</t>
        </is>
      </c>
      <c r="M8" s="21" t="inlineStr">
        <is>
          <t>Planned</t>
        </is>
      </c>
      <c r="N8" s="25">
        <f>IF($A8="","",IF($G8="","",IFERROR(VLOOKUP($G8,Assumptions!$A$5:$B$9,2,FALSE),"")))</f>
        <v/>
      </c>
      <c r="O8" s="14">
        <f>IF($A8="","",IF(OR($B8="",$C8="",$D8="",$E8="",$F8="",$G8="",$J8="",$K8="",$L8="",$M8="",$N8=""),"CHECK ENTRY",IF(OR($N8&gt;=Assumptions!$I$7,$K8&gt;=Assumptions!$I$8,$L8&lt;&gt;"Confirmed",$J8="Reschedule for owner follow-up"),"HUMAN CHECK","NO ALERT")))</f>
        <v/>
      </c>
    </row>
    <row r="9" ht="30" customHeight="1">
      <c r="A9" s="21" t="inlineStr">
        <is>
          <t>FIC-2026-005</t>
        </is>
      </c>
      <c r="B9" s="39" t="n">
        <v>46271</v>
      </c>
      <c r="C9" s="21" t="inlineStr">
        <is>
          <t>Pepper Mosaic (fictional)</t>
        </is>
      </c>
      <c r="D9" s="21" t="inlineStr">
        <is>
          <t>FIC-C105</t>
        </is>
      </c>
      <c r="E9" s="21" t="inlineStr">
        <is>
          <t>Fictional Groomer D</t>
        </is>
      </c>
      <c r="F9" s="21" t="inlineStr">
        <is>
          <t>Long</t>
        </is>
      </c>
      <c r="G9" s="21" t="inlineStr">
        <is>
          <t>Pelting</t>
        </is>
      </c>
      <c r="H9" s="21" t="inlineStr">
        <is>
          <t>Torso and legs</t>
        </is>
      </c>
      <c r="I9" s="21" t="inlineStr">
        <is>
          <t>Coat does not separate across broad areas.</t>
        </is>
      </c>
      <c r="J9" s="21" t="inlineStr">
        <is>
          <t>Reschedule for owner follow-up</t>
        </is>
      </c>
      <c r="K9" s="40" t="n">
        <v>180</v>
      </c>
      <c r="L9" s="21" t="inlineStr">
        <is>
          <t>Pending</t>
        </is>
      </c>
      <c r="M9" s="21" t="inlineStr">
        <is>
          <t>Deferred</t>
        </is>
      </c>
      <c r="N9" s="24">
        <f>IF($A9="","",IF($G9="","",IFERROR(VLOOKUP($G9,Assumptions!$A$5:$B$9,2,FALSE),"")))</f>
        <v/>
      </c>
      <c r="O9" s="16">
        <f>IF($A9="","",IF(OR($B9="",$C9="",$D9="",$E9="",$F9="",$G9="",$J9="",$K9="",$L9="",$M9="",$N9=""),"CHECK ENTRY",IF(OR($N9&gt;=Assumptions!$I$7,$K9&gt;=Assumptions!$I$8,$L9&lt;&gt;"Confirmed",$J9="Reschedule for owner follow-up"),"HUMAN CHECK","NO ALERT")))</f>
        <v/>
      </c>
    </row>
    <row r="10" ht="30" customHeight="1">
      <c r="A10" s="21" t="inlineStr">
        <is>
          <t>FIC-2026-006</t>
        </is>
      </c>
      <c r="B10" s="39" t="n">
        <v>46272</v>
      </c>
      <c r="C10" s="21" t="inlineStr">
        <is>
          <t>Waffle Harbor (fictional)</t>
        </is>
      </c>
      <c r="D10" s="21" t="inlineStr">
        <is>
          <t>FIC-C106</t>
        </is>
      </c>
      <c r="E10" s="21" t="inlineStr">
        <is>
          <t>Fictional Groomer B</t>
        </is>
      </c>
      <c r="F10" s="21" t="inlineStr">
        <is>
          <t>Medium</t>
        </is>
      </c>
      <c r="G10" s="21" t="inlineStr">
        <is>
          <t>Clear</t>
        </is>
      </c>
      <c r="H10" s="21" t="inlineStr">
        <is>
          <t>None noted</t>
        </is>
      </c>
      <c r="I10" s="21" t="inlineStr">
        <is>
          <t>Even coat with no tangles noted.</t>
        </is>
      </c>
      <c r="J10" s="21" t="inlineStr">
        <is>
          <t>Standard brush-out</t>
        </is>
      </c>
      <c r="K10" s="40" t="n">
        <v>0</v>
      </c>
      <c r="L10" s="21" t="inlineStr">
        <is>
          <t>Confirmed</t>
        </is>
      </c>
      <c r="M10" s="21" t="inlineStr">
        <is>
          <t>Completed</t>
        </is>
      </c>
      <c r="N10" s="25">
        <f>IF($A10="","",IF($G10="","",IFERROR(VLOOKUP($G10,Assumptions!$A$5:$B$9,2,FALSE),"")))</f>
        <v/>
      </c>
      <c r="O10" s="14">
        <f>IF($A10="","",IF(OR($B10="",$C10="",$D10="",$E10="",$F10="",$G10="",$J10="",$K10="",$L10="",$M10="",$N10=""),"CHECK ENTRY",IF(OR($N10&gt;=Assumptions!$I$7,$K10&gt;=Assumptions!$I$8,$L10&lt;&gt;"Confirmed",$J10="Reschedule for owner follow-up"),"HUMAN CHECK","NO ALERT")))</f>
        <v/>
      </c>
    </row>
    <row r="11" ht="30" customHeight="1">
      <c r="A11" s="21" t="inlineStr">
        <is>
          <t>FIC-2026-007</t>
        </is>
      </c>
      <c r="B11" s="39" t="n">
        <v>46273</v>
      </c>
      <c r="C11" s="21" t="inlineStr">
        <is>
          <t>Nimbus Button (fictional)</t>
        </is>
      </c>
      <c r="D11" s="21" t="inlineStr">
        <is>
          <t>FIC-C107</t>
        </is>
      </c>
      <c r="E11" s="21" t="inlineStr">
        <is>
          <t>Fictional Groomer C</t>
        </is>
      </c>
      <c r="F11" s="21" t="inlineStr">
        <is>
          <t>Double coat</t>
        </is>
      </c>
      <c r="G11" s="21" t="inlineStr">
        <is>
          <t>Light tangles</t>
        </is>
      </c>
      <c r="H11" s="21" t="inlineStr">
        <is>
          <t>Tail</t>
        </is>
      </c>
      <c r="I11" s="21" t="inlineStr">
        <is>
          <t>Loose tangles near the tail base.</t>
        </is>
      </c>
      <c r="J11" s="21" t="inlineStr">
        <is>
          <t>Extra brushing</t>
        </is>
      </c>
      <c r="K11" s="40" t="n">
        <v>20</v>
      </c>
      <c r="L11" s="21" t="inlineStr">
        <is>
          <t>Confirmed</t>
        </is>
      </c>
      <c r="M11" s="21" t="inlineStr">
        <is>
          <t>In Progress</t>
        </is>
      </c>
      <c r="N11" s="24">
        <f>IF($A11="","",IF($G11="","",IFERROR(VLOOKUP($G11,Assumptions!$A$5:$B$9,2,FALSE),"")))</f>
        <v/>
      </c>
      <c r="O11" s="16">
        <f>IF($A11="","",IF(OR($B11="",$C11="",$D11="",$E11="",$F11="",$G11="",$J11="",$K11="",$L11="",$M11="",$N11=""),"CHECK ENTRY",IF(OR($N11&gt;=Assumptions!$I$7,$K11&gt;=Assumptions!$I$8,$L11&lt;&gt;"Confirmed",$J11="Reschedule for owner follow-up"),"HUMAN CHECK","NO ALERT")))</f>
        <v/>
      </c>
    </row>
    <row r="12" ht="30" customHeight="1">
      <c r="A12" s="21" t="inlineStr">
        <is>
          <t>FIC-2026-008</t>
        </is>
      </c>
      <c r="B12" s="39" t="n">
        <v>46274</v>
      </c>
      <c r="C12" s="21" t="inlineStr">
        <is>
          <t>Poppy Circuit (fictional)</t>
        </is>
      </c>
      <c r="D12" s="21" t="inlineStr">
        <is>
          <t>FIC-C108</t>
        </is>
      </c>
      <c r="E12" s="21" t="inlineStr">
        <is>
          <t>Fictional Groomer A</t>
        </is>
      </c>
      <c r="F12" s="21" t="inlineStr">
        <is>
          <t>Curly or wool</t>
        </is>
      </c>
      <c r="G12" s="21" t="inlineStr">
        <is>
          <t>Moderate matting</t>
        </is>
      </c>
      <c r="H12" s="21" t="inlineStr">
        <is>
          <t>Under collar area</t>
        </is>
      </c>
      <c r="I12" s="21" t="inlineStr">
        <is>
          <t>Scope selection is still pending.</t>
        </is>
      </c>
      <c r="J12" s="21" t="n"/>
      <c r="K12" s="40" t="n">
        <v>30</v>
      </c>
      <c r="L12" s="21" t="inlineStr">
        <is>
          <t>Pending</t>
        </is>
      </c>
      <c r="M12" s="21" t="inlineStr">
        <is>
          <t>Planned</t>
        </is>
      </c>
      <c r="N12" s="25">
        <f>IF($A12="","",IF($G12="","",IFERROR(VLOOKUP($G12,Assumptions!$A$5:$B$9,2,FALSE),"")))</f>
        <v/>
      </c>
      <c r="O12" s="14">
        <f>IF($A12="","",IF(OR($B12="",$C12="",$D12="",$E12="",$F12="",$G12="",$J12="",$K12="",$L12="",$M12="",$N12=""),"CHECK ENTRY",IF(OR($N12&gt;=Assumptions!$I$7,$K12&gt;=Assumptions!$I$8,$L12&lt;&gt;"Confirmed",$J12="Reschedule for owner follow-up"),"HUMAN CHECK","NO ALERT")))</f>
        <v/>
      </c>
    </row>
    <row r="13" ht="30" customHeight="1">
      <c r="A13" s="21" t="inlineStr">
        <is>
          <t>FIC-2026-009</t>
        </is>
      </c>
      <c r="B13" s="39" t="n">
        <v>46275</v>
      </c>
      <c r="C13" s="21" t="inlineStr">
        <is>
          <t>Scout Marzipan (fictional)</t>
        </is>
      </c>
      <c r="D13" s="21" t="inlineStr">
        <is>
          <t>FIC-C109</t>
        </is>
      </c>
      <c r="E13" s="21" t="inlineStr">
        <is>
          <t>Fictional Groomer D</t>
        </is>
      </c>
      <c r="F13" s="21" t="inlineStr">
        <is>
          <t>Long</t>
        </is>
      </c>
      <c r="G13" s="21" t="inlineStr">
        <is>
          <t>Severe matting</t>
        </is>
      </c>
      <c r="H13" s="21" t="inlineStr">
        <is>
          <t>Rear legs</t>
        </is>
      </c>
      <c r="I13" s="21" t="inlineStr">
        <is>
          <t>Dense tangles close to the coat base.</t>
        </is>
      </c>
      <c r="J13" s="21" t="inlineStr">
        <is>
          <t>Partial clip</t>
        </is>
      </c>
      <c r="K13" s="40" t="n">
        <v>60</v>
      </c>
      <c r="L13" s="21" t="inlineStr">
        <is>
          <t>Declined</t>
        </is>
      </c>
      <c r="M13" s="21" t="inlineStr">
        <is>
          <t>Deferred</t>
        </is>
      </c>
      <c r="N13" s="24">
        <f>IF($A13="","",IF($G13="","",IFERROR(VLOOKUP($G13,Assumptions!$A$5:$B$9,2,FALSE),"")))</f>
        <v/>
      </c>
      <c r="O13" s="16">
        <f>IF($A13="","",IF(OR($B13="",$C13="",$D13="",$E13="",$F13="",$G13="",$J13="",$K13="",$L13="",$M13="",$N13=""),"CHECK ENTRY",IF(OR($N13&gt;=Assumptions!$I$7,$K13&gt;=Assumptions!$I$8,$L13&lt;&gt;"Confirmed",$J13="Reschedule for owner follow-up"),"HUMAN CHECK","NO ALERT")))</f>
        <v/>
      </c>
    </row>
    <row r="14" ht="30" customHeight="1">
      <c r="A14" s="21" t="inlineStr">
        <is>
          <t>FIC-2026-010</t>
        </is>
      </c>
      <c r="B14" s="39" t="n">
        <v>46276</v>
      </c>
      <c r="C14" s="21" t="inlineStr">
        <is>
          <t>Rivet Doodle (fictional)</t>
        </is>
      </c>
      <c r="D14" s="21" t="inlineStr">
        <is>
          <t>FIC-C110</t>
        </is>
      </c>
      <c r="E14" s="21" t="inlineStr">
        <is>
          <t>Fictional Groomer B</t>
        </is>
      </c>
      <c r="F14" s="21" t="inlineStr">
        <is>
          <t>Medium</t>
        </is>
      </c>
      <c r="G14" s="21" t="inlineStr">
        <is>
          <t>Moderate matting</t>
        </is>
      </c>
      <c r="H14" s="21" t="inlineStr">
        <is>
          <t>Ears and front legs</t>
        </is>
      </c>
      <c r="I14" s="21" t="inlineStr">
        <is>
          <t>Several compact tangles are visible.</t>
        </is>
      </c>
      <c r="J14" s="21" t="inlineStr">
        <is>
          <t>Extra brushing</t>
        </is>
      </c>
      <c r="K14" s="40" t="n">
        <v>45</v>
      </c>
      <c r="L14" s="21" t="inlineStr">
        <is>
          <t>Confirmed</t>
        </is>
      </c>
      <c r="M14" s="21" t="inlineStr">
        <is>
          <t>Planned</t>
        </is>
      </c>
      <c r="N14" s="25">
        <f>IF($A14="","",IF($G14="","",IFERROR(VLOOKUP($G14,Assumptions!$A$5:$B$9,2,FALSE),"")))</f>
        <v/>
      </c>
      <c r="O14" s="14">
        <f>IF($A14="","",IF(OR($B14="",$C14="",$D14="",$E14="",$F14="",$G14="",$J14="",$K14="",$L14="",$M14="",$N14=""),"CHECK ENTRY",IF(OR($N14&gt;=Assumptions!$I$7,$K14&gt;=Assumptions!$I$8,$L14&lt;&gt;"Confirmed",$J14="Reschedule for owner follow-up"),"HUMAN CHECK","NO ALERT")))</f>
        <v/>
      </c>
    </row>
    <row r="15" ht="23" customHeight="1">
      <c r="A15" s="21" t="n"/>
      <c r="B15" s="39" t="n"/>
      <c r="C15" s="21" t="n"/>
      <c r="D15" s="21" t="n"/>
      <c r="E15" s="21" t="n"/>
      <c r="F15" s="21" t="n"/>
      <c r="G15" s="21" t="n"/>
      <c r="H15" s="21" t="n"/>
      <c r="I15" s="21" t="n"/>
      <c r="J15" s="21" t="n"/>
      <c r="K15" s="40" t="n"/>
      <c r="L15" s="21" t="n"/>
      <c r="M15" s="21" t="n"/>
      <c r="N15" s="24">
        <f>IF($A15="","",IF($G15="","",IFERROR(VLOOKUP($G15,Assumptions!$A$5:$B$9,2,FALSE),"")))</f>
        <v/>
      </c>
      <c r="O15" s="16">
        <f>IF($A15="","",IF(OR($B15="",$C15="",$D15="",$E15="",$F15="",$G15="",$J15="",$K15="",$L15="",$M15="",$N15=""),"CHECK ENTRY",IF(OR($N15&gt;=Assumptions!$I$7,$K15&gt;=Assumptions!$I$8,$L15&lt;&gt;"Confirmed",$J15="Reschedule for owner follow-up"),"HUMAN CHECK","NO ALERT")))</f>
        <v/>
      </c>
    </row>
    <row r="16" ht="23" customHeight="1">
      <c r="A16" s="21" t="n"/>
      <c r="B16" s="39" t="n"/>
      <c r="C16" s="21" t="n"/>
      <c r="D16" s="21" t="n"/>
      <c r="E16" s="21" t="n"/>
      <c r="F16" s="21" t="n"/>
      <c r="G16" s="21" t="n"/>
      <c r="H16" s="21" t="n"/>
      <c r="I16" s="21" t="n"/>
      <c r="J16" s="21" t="n"/>
      <c r="K16" s="40" t="n"/>
      <c r="L16" s="21" t="n"/>
      <c r="M16" s="21" t="n"/>
      <c r="N16" s="25">
        <f>IF($A16="","",IF($G16="","",IFERROR(VLOOKUP($G16,Assumptions!$A$5:$B$9,2,FALSE),"")))</f>
        <v/>
      </c>
      <c r="O16" s="14">
        <f>IF($A16="","",IF(OR($B16="",$C16="",$D16="",$E16="",$F16="",$G16="",$J16="",$K16="",$L16="",$M16="",$N16=""),"CHECK ENTRY",IF(OR($N16&gt;=Assumptions!$I$7,$K16&gt;=Assumptions!$I$8,$L16&lt;&gt;"Confirmed",$J16="Reschedule for owner follow-up"),"HUMAN CHECK","NO ALERT")))</f>
        <v/>
      </c>
    </row>
    <row r="17" ht="23" customHeight="1">
      <c r="A17" s="21" t="n"/>
      <c r="B17" s="39" t="n"/>
      <c r="C17" s="21" t="n"/>
      <c r="D17" s="21" t="n"/>
      <c r="E17" s="21" t="n"/>
      <c r="F17" s="21" t="n"/>
      <c r="G17" s="21" t="n"/>
      <c r="H17" s="21" t="n"/>
      <c r="I17" s="21" t="n"/>
      <c r="J17" s="21" t="n"/>
      <c r="K17" s="40" t="n"/>
      <c r="L17" s="21" t="n"/>
      <c r="M17" s="21" t="n"/>
      <c r="N17" s="24">
        <f>IF($A17="","",IF($G17="","",IFERROR(VLOOKUP($G17,Assumptions!$A$5:$B$9,2,FALSE),"")))</f>
        <v/>
      </c>
      <c r="O17" s="16">
        <f>IF($A17="","",IF(OR($B17="",$C17="",$D17="",$E17="",$F17="",$G17="",$J17="",$K17="",$L17="",$M17="",$N17=""),"CHECK ENTRY",IF(OR($N17&gt;=Assumptions!$I$7,$K17&gt;=Assumptions!$I$8,$L17&lt;&gt;"Confirmed",$J17="Reschedule for owner follow-up"),"HUMAN CHECK","NO ALERT")))</f>
        <v/>
      </c>
    </row>
    <row r="18" ht="23" customHeight="1">
      <c r="A18" s="21" t="n"/>
      <c r="B18" s="39" t="n"/>
      <c r="C18" s="21" t="n"/>
      <c r="D18" s="21" t="n"/>
      <c r="E18" s="21" t="n"/>
      <c r="F18" s="21" t="n"/>
      <c r="G18" s="21" t="n"/>
      <c r="H18" s="21" t="n"/>
      <c r="I18" s="21" t="n"/>
      <c r="J18" s="21" t="n"/>
      <c r="K18" s="40" t="n"/>
      <c r="L18" s="21" t="n"/>
      <c r="M18" s="21" t="n"/>
      <c r="N18" s="25">
        <f>IF($A18="","",IF($G18="","",IFERROR(VLOOKUP($G18,Assumptions!$A$5:$B$9,2,FALSE),"")))</f>
        <v/>
      </c>
      <c r="O18" s="14">
        <f>IF($A18="","",IF(OR($B18="",$C18="",$D18="",$E18="",$F18="",$G18="",$J18="",$K18="",$L18="",$M18="",$N18=""),"CHECK ENTRY",IF(OR($N18&gt;=Assumptions!$I$7,$K18&gt;=Assumptions!$I$8,$L18&lt;&gt;"Confirmed",$J18="Reschedule for owner follow-up"),"HUMAN CHECK","NO ALERT")))</f>
        <v/>
      </c>
    </row>
    <row r="19" ht="23" customHeight="1">
      <c r="A19" s="21" t="n"/>
      <c r="B19" s="39" t="n"/>
      <c r="C19" s="21" t="n"/>
      <c r="D19" s="21" t="n"/>
      <c r="E19" s="21" t="n"/>
      <c r="F19" s="21" t="n"/>
      <c r="G19" s="21" t="n"/>
      <c r="H19" s="21" t="n"/>
      <c r="I19" s="21" t="n"/>
      <c r="J19" s="21" t="n"/>
      <c r="K19" s="40" t="n"/>
      <c r="L19" s="21" t="n"/>
      <c r="M19" s="21" t="n"/>
      <c r="N19" s="24">
        <f>IF($A19="","",IF($G19="","",IFERROR(VLOOKUP($G19,Assumptions!$A$5:$B$9,2,FALSE),"")))</f>
        <v/>
      </c>
      <c r="O19" s="16">
        <f>IF($A19="","",IF(OR($B19="",$C19="",$D19="",$E19="",$F19="",$G19="",$J19="",$K19="",$L19="",$M19="",$N19=""),"CHECK ENTRY",IF(OR($N19&gt;=Assumptions!$I$7,$K19&gt;=Assumptions!$I$8,$L19&lt;&gt;"Confirmed",$J19="Reschedule for owner follow-up"),"HUMAN CHECK","NO ALERT")))</f>
        <v/>
      </c>
    </row>
    <row r="20" ht="23" customHeight="1">
      <c r="A20" s="21" t="n"/>
      <c r="B20" s="39" t="n"/>
      <c r="C20" s="21" t="n"/>
      <c r="D20" s="21" t="n"/>
      <c r="E20" s="21" t="n"/>
      <c r="F20" s="21" t="n"/>
      <c r="G20" s="21" t="n"/>
      <c r="H20" s="21" t="n"/>
      <c r="I20" s="21" t="n"/>
      <c r="J20" s="21" t="n"/>
      <c r="K20" s="40" t="n"/>
      <c r="L20" s="21" t="n"/>
      <c r="M20" s="21" t="n"/>
      <c r="N20" s="25">
        <f>IF($A20="","",IF($G20="","",IFERROR(VLOOKUP($G20,Assumptions!$A$5:$B$9,2,FALSE),"")))</f>
        <v/>
      </c>
      <c r="O20" s="14">
        <f>IF($A20="","",IF(OR($B20="",$C20="",$D20="",$E20="",$F20="",$G20="",$J20="",$K20="",$L20="",$M20="",$N20=""),"CHECK ENTRY",IF(OR($N20&gt;=Assumptions!$I$7,$K20&gt;=Assumptions!$I$8,$L20&lt;&gt;"Confirmed",$J20="Reschedule for owner follow-up"),"HUMAN CHECK","NO ALERT")))</f>
        <v/>
      </c>
    </row>
    <row r="21" ht="23" customHeight="1">
      <c r="A21" s="21" t="n"/>
      <c r="B21" s="39" t="n"/>
      <c r="C21" s="21" t="n"/>
      <c r="D21" s="21" t="n"/>
      <c r="E21" s="21" t="n"/>
      <c r="F21" s="21" t="n"/>
      <c r="G21" s="21" t="n"/>
      <c r="H21" s="21" t="n"/>
      <c r="I21" s="21" t="n"/>
      <c r="J21" s="21" t="n"/>
      <c r="K21" s="40" t="n"/>
      <c r="L21" s="21" t="n"/>
      <c r="M21" s="21" t="n"/>
      <c r="N21" s="24">
        <f>IF($A21="","",IF($G21="","",IFERROR(VLOOKUP($G21,Assumptions!$A$5:$B$9,2,FALSE),"")))</f>
        <v/>
      </c>
      <c r="O21" s="16">
        <f>IF($A21="","",IF(OR($B21="",$C21="",$D21="",$E21="",$F21="",$G21="",$J21="",$K21="",$L21="",$M21="",$N21=""),"CHECK ENTRY",IF(OR($N21&gt;=Assumptions!$I$7,$K21&gt;=Assumptions!$I$8,$L21&lt;&gt;"Confirmed",$J21="Reschedule for owner follow-up"),"HUMAN CHECK","NO ALERT")))</f>
        <v/>
      </c>
    </row>
    <row r="22" ht="23" customHeight="1">
      <c r="A22" s="21" t="n"/>
      <c r="B22" s="39" t="n"/>
      <c r="C22" s="21" t="n"/>
      <c r="D22" s="21" t="n"/>
      <c r="E22" s="21" t="n"/>
      <c r="F22" s="21" t="n"/>
      <c r="G22" s="21" t="n"/>
      <c r="H22" s="21" t="n"/>
      <c r="I22" s="21" t="n"/>
      <c r="J22" s="21" t="n"/>
      <c r="K22" s="40" t="n"/>
      <c r="L22" s="21" t="n"/>
      <c r="M22" s="21" t="n"/>
      <c r="N22" s="25">
        <f>IF($A22="","",IF($G22="","",IFERROR(VLOOKUP($G22,Assumptions!$A$5:$B$9,2,FALSE),"")))</f>
        <v/>
      </c>
      <c r="O22" s="14">
        <f>IF($A22="","",IF(OR($B22="",$C22="",$D22="",$E22="",$F22="",$G22="",$J22="",$K22="",$L22="",$M22="",$N22=""),"CHECK ENTRY",IF(OR($N22&gt;=Assumptions!$I$7,$K22&gt;=Assumptions!$I$8,$L22&lt;&gt;"Confirmed",$J22="Reschedule for owner follow-up"),"HUMAN CHECK","NO ALERT")))</f>
        <v/>
      </c>
    </row>
    <row r="23" ht="23" customHeight="1">
      <c r="A23" s="21" t="n"/>
      <c r="B23" s="39" t="n"/>
      <c r="C23" s="21" t="n"/>
      <c r="D23" s="21" t="n"/>
      <c r="E23" s="21" t="n"/>
      <c r="F23" s="21" t="n"/>
      <c r="G23" s="21" t="n"/>
      <c r="H23" s="21" t="n"/>
      <c r="I23" s="21" t="n"/>
      <c r="J23" s="21" t="n"/>
      <c r="K23" s="40" t="n"/>
      <c r="L23" s="21" t="n"/>
      <c r="M23" s="21" t="n"/>
      <c r="N23" s="24">
        <f>IF($A23="","",IF($G23="","",IFERROR(VLOOKUP($G23,Assumptions!$A$5:$B$9,2,FALSE),"")))</f>
        <v/>
      </c>
      <c r="O23" s="16">
        <f>IF($A23="","",IF(OR($B23="",$C23="",$D23="",$E23="",$F23="",$G23="",$J23="",$K23="",$L23="",$M23="",$N23=""),"CHECK ENTRY",IF(OR($N23&gt;=Assumptions!$I$7,$K23&gt;=Assumptions!$I$8,$L23&lt;&gt;"Confirmed",$J23="Reschedule for owner follow-up"),"HUMAN CHECK","NO ALERT")))</f>
        <v/>
      </c>
    </row>
    <row r="24" ht="23" customHeight="1">
      <c r="A24" s="21" t="n"/>
      <c r="B24" s="39" t="n"/>
      <c r="C24" s="21" t="n"/>
      <c r="D24" s="21" t="n"/>
      <c r="E24" s="21" t="n"/>
      <c r="F24" s="21" t="n"/>
      <c r="G24" s="21" t="n"/>
      <c r="H24" s="21" t="n"/>
      <c r="I24" s="21" t="n"/>
      <c r="J24" s="21" t="n"/>
      <c r="K24" s="40" t="n"/>
      <c r="L24" s="21" t="n"/>
      <c r="M24" s="21" t="n"/>
      <c r="N24" s="25">
        <f>IF($A24="","",IF($G24="","",IFERROR(VLOOKUP($G24,Assumptions!$A$5:$B$9,2,FALSE),"")))</f>
        <v/>
      </c>
      <c r="O24" s="14">
        <f>IF($A24="","",IF(OR($B24="",$C24="",$D24="",$E24="",$F24="",$G24="",$J24="",$K24="",$L24="",$M24="",$N24=""),"CHECK ENTRY",IF(OR($N24&gt;=Assumptions!$I$7,$K24&gt;=Assumptions!$I$8,$L24&lt;&gt;"Confirmed",$J24="Reschedule for owner follow-up"),"HUMAN CHECK","NO ALERT")))</f>
        <v/>
      </c>
    </row>
    <row r="25" ht="23" customHeight="1">
      <c r="A25" s="21" t="n"/>
      <c r="B25" s="39" t="n"/>
      <c r="C25" s="21" t="n"/>
      <c r="D25" s="21" t="n"/>
      <c r="E25" s="21" t="n"/>
      <c r="F25" s="21" t="n"/>
      <c r="G25" s="21" t="n"/>
      <c r="H25" s="21" t="n"/>
      <c r="I25" s="21" t="n"/>
      <c r="J25" s="21" t="n"/>
      <c r="K25" s="40" t="n"/>
      <c r="L25" s="21" t="n"/>
      <c r="M25" s="21" t="n"/>
      <c r="N25" s="24">
        <f>IF($A25="","",IF($G25="","",IFERROR(VLOOKUP($G25,Assumptions!$A$5:$B$9,2,FALSE),"")))</f>
        <v/>
      </c>
      <c r="O25" s="16">
        <f>IF($A25="","",IF(OR($B25="",$C25="",$D25="",$E25="",$F25="",$G25="",$J25="",$K25="",$L25="",$M25="",$N25=""),"CHECK ENTRY",IF(OR($N25&gt;=Assumptions!$I$7,$K25&gt;=Assumptions!$I$8,$L25&lt;&gt;"Confirmed",$J25="Reschedule for owner follow-up"),"HUMAN CHECK","NO ALERT")))</f>
        <v/>
      </c>
    </row>
    <row r="26" ht="23" customHeight="1">
      <c r="A26" s="21" t="n"/>
      <c r="B26" s="39" t="n"/>
      <c r="C26" s="21" t="n"/>
      <c r="D26" s="21" t="n"/>
      <c r="E26" s="21" t="n"/>
      <c r="F26" s="21" t="n"/>
      <c r="G26" s="21" t="n"/>
      <c r="H26" s="21" t="n"/>
      <c r="I26" s="21" t="n"/>
      <c r="J26" s="21" t="n"/>
      <c r="K26" s="40" t="n"/>
      <c r="L26" s="21" t="n"/>
      <c r="M26" s="21" t="n"/>
      <c r="N26" s="25">
        <f>IF($A26="","",IF($G26="","",IFERROR(VLOOKUP($G26,Assumptions!$A$5:$B$9,2,FALSE),"")))</f>
        <v/>
      </c>
      <c r="O26" s="14">
        <f>IF($A26="","",IF(OR($B26="",$C26="",$D26="",$E26="",$F26="",$G26="",$J26="",$K26="",$L26="",$M26="",$N26=""),"CHECK ENTRY",IF(OR($N26&gt;=Assumptions!$I$7,$K26&gt;=Assumptions!$I$8,$L26&lt;&gt;"Confirmed",$J26="Reschedule for owner follow-up"),"HUMAN CHECK","NO ALERT")))</f>
        <v/>
      </c>
    </row>
    <row r="27" ht="23" customHeight="1">
      <c r="A27" s="21" t="n"/>
      <c r="B27" s="39" t="n"/>
      <c r="C27" s="21" t="n"/>
      <c r="D27" s="21" t="n"/>
      <c r="E27" s="21" t="n"/>
      <c r="F27" s="21" t="n"/>
      <c r="G27" s="21" t="n"/>
      <c r="H27" s="21" t="n"/>
      <c r="I27" s="21" t="n"/>
      <c r="J27" s="21" t="n"/>
      <c r="K27" s="40" t="n"/>
      <c r="L27" s="21" t="n"/>
      <c r="M27" s="21" t="n"/>
      <c r="N27" s="24">
        <f>IF($A27="","",IF($G27="","",IFERROR(VLOOKUP($G27,Assumptions!$A$5:$B$9,2,FALSE),"")))</f>
        <v/>
      </c>
      <c r="O27" s="16">
        <f>IF($A27="","",IF(OR($B27="",$C27="",$D27="",$E27="",$F27="",$G27="",$J27="",$K27="",$L27="",$M27="",$N27=""),"CHECK ENTRY",IF(OR($N27&gt;=Assumptions!$I$7,$K27&gt;=Assumptions!$I$8,$L27&lt;&gt;"Confirmed",$J27="Reschedule for owner follow-up"),"HUMAN CHECK","NO ALERT")))</f>
        <v/>
      </c>
    </row>
    <row r="28" ht="23" customHeight="1">
      <c r="A28" s="21" t="n"/>
      <c r="B28" s="39" t="n"/>
      <c r="C28" s="21" t="n"/>
      <c r="D28" s="21" t="n"/>
      <c r="E28" s="21" t="n"/>
      <c r="F28" s="21" t="n"/>
      <c r="G28" s="21" t="n"/>
      <c r="H28" s="21" t="n"/>
      <c r="I28" s="21" t="n"/>
      <c r="J28" s="21" t="n"/>
      <c r="K28" s="40" t="n"/>
      <c r="L28" s="21" t="n"/>
      <c r="M28" s="21" t="n"/>
      <c r="N28" s="25">
        <f>IF($A28="","",IF($G28="","",IFERROR(VLOOKUP($G28,Assumptions!$A$5:$B$9,2,FALSE),"")))</f>
        <v/>
      </c>
      <c r="O28" s="14">
        <f>IF($A28="","",IF(OR($B28="",$C28="",$D28="",$E28="",$F28="",$G28="",$J28="",$K28="",$L28="",$M28="",$N28=""),"CHECK ENTRY",IF(OR($N28&gt;=Assumptions!$I$7,$K28&gt;=Assumptions!$I$8,$L28&lt;&gt;"Confirmed",$J28="Reschedule for owner follow-up"),"HUMAN CHECK","NO ALERT")))</f>
        <v/>
      </c>
    </row>
    <row r="29" ht="23" customHeight="1">
      <c r="A29" s="21" t="n"/>
      <c r="B29" s="39" t="n"/>
      <c r="C29" s="21" t="n"/>
      <c r="D29" s="21" t="n"/>
      <c r="E29" s="21" t="n"/>
      <c r="F29" s="21" t="n"/>
      <c r="G29" s="21" t="n"/>
      <c r="H29" s="21" t="n"/>
      <c r="I29" s="21" t="n"/>
      <c r="J29" s="21" t="n"/>
      <c r="K29" s="40" t="n"/>
      <c r="L29" s="21" t="n"/>
      <c r="M29" s="21" t="n"/>
      <c r="N29" s="24">
        <f>IF($A29="","",IF($G29="","",IFERROR(VLOOKUP($G29,Assumptions!$A$5:$B$9,2,FALSE),"")))</f>
        <v/>
      </c>
      <c r="O29" s="16">
        <f>IF($A29="","",IF(OR($B29="",$C29="",$D29="",$E29="",$F29="",$G29="",$J29="",$K29="",$L29="",$M29="",$N29=""),"CHECK ENTRY",IF(OR($N29&gt;=Assumptions!$I$7,$K29&gt;=Assumptions!$I$8,$L29&lt;&gt;"Confirmed",$J29="Reschedule for owner follow-up"),"HUMAN CHECK","NO ALERT")))</f>
        <v/>
      </c>
    </row>
    <row r="30" ht="23" customHeight="1">
      <c r="A30" s="21" t="n"/>
      <c r="B30" s="39" t="n"/>
      <c r="C30" s="21" t="n"/>
      <c r="D30" s="21" t="n"/>
      <c r="E30" s="21" t="n"/>
      <c r="F30" s="21" t="n"/>
      <c r="G30" s="21" t="n"/>
      <c r="H30" s="21" t="n"/>
      <c r="I30" s="21" t="n"/>
      <c r="J30" s="21" t="n"/>
      <c r="K30" s="40" t="n"/>
      <c r="L30" s="21" t="n"/>
      <c r="M30" s="21" t="n"/>
      <c r="N30" s="25">
        <f>IF($A30="","",IF($G30="","",IFERROR(VLOOKUP($G30,Assumptions!$A$5:$B$9,2,FALSE),"")))</f>
        <v/>
      </c>
      <c r="O30" s="14">
        <f>IF($A30="","",IF(OR($B30="",$C30="",$D30="",$E30="",$F30="",$G30="",$J30="",$K30="",$L30="",$M30="",$N30=""),"CHECK ENTRY",IF(OR($N30&gt;=Assumptions!$I$7,$K30&gt;=Assumptions!$I$8,$L30&lt;&gt;"Confirmed",$J30="Reschedule for owner follow-up"),"HUMAN CHECK","NO ALERT")))</f>
        <v/>
      </c>
    </row>
    <row r="31" ht="23" customHeight="1">
      <c r="A31" s="21" t="n"/>
      <c r="B31" s="39" t="n"/>
      <c r="C31" s="21" t="n"/>
      <c r="D31" s="21" t="n"/>
      <c r="E31" s="21" t="n"/>
      <c r="F31" s="21" t="n"/>
      <c r="G31" s="21" t="n"/>
      <c r="H31" s="21" t="n"/>
      <c r="I31" s="21" t="n"/>
      <c r="J31" s="21" t="n"/>
      <c r="K31" s="40" t="n"/>
      <c r="L31" s="21" t="n"/>
      <c r="M31" s="21" t="n"/>
      <c r="N31" s="24">
        <f>IF($A31="","",IF($G31="","",IFERROR(VLOOKUP($G31,Assumptions!$A$5:$B$9,2,FALSE),"")))</f>
        <v/>
      </c>
      <c r="O31" s="16">
        <f>IF($A31="","",IF(OR($B31="",$C31="",$D31="",$E31="",$F31="",$G31="",$J31="",$K31="",$L31="",$M31="",$N31=""),"CHECK ENTRY",IF(OR($N31&gt;=Assumptions!$I$7,$K31&gt;=Assumptions!$I$8,$L31&lt;&gt;"Confirmed",$J31="Reschedule for owner follow-up"),"HUMAN CHECK","NO ALERT")))</f>
        <v/>
      </c>
    </row>
    <row r="32" ht="23" customHeight="1">
      <c r="A32" s="21" t="n"/>
      <c r="B32" s="39" t="n"/>
      <c r="C32" s="21" t="n"/>
      <c r="D32" s="21" t="n"/>
      <c r="E32" s="21" t="n"/>
      <c r="F32" s="21" t="n"/>
      <c r="G32" s="21" t="n"/>
      <c r="H32" s="21" t="n"/>
      <c r="I32" s="21" t="n"/>
      <c r="J32" s="21" t="n"/>
      <c r="K32" s="40" t="n"/>
      <c r="L32" s="21" t="n"/>
      <c r="M32" s="21" t="n"/>
      <c r="N32" s="25">
        <f>IF($A32="","",IF($G32="","",IFERROR(VLOOKUP($G32,Assumptions!$A$5:$B$9,2,FALSE),"")))</f>
        <v/>
      </c>
      <c r="O32" s="14">
        <f>IF($A32="","",IF(OR($B32="",$C32="",$D32="",$E32="",$F32="",$G32="",$J32="",$K32="",$L32="",$M32="",$N32=""),"CHECK ENTRY",IF(OR($N32&gt;=Assumptions!$I$7,$K32&gt;=Assumptions!$I$8,$L32&lt;&gt;"Confirmed",$J32="Reschedule for owner follow-up"),"HUMAN CHECK","NO ALERT")))</f>
        <v/>
      </c>
    </row>
    <row r="33" ht="23" customHeight="1">
      <c r="A33" s="21" t="n"/>
      <c r="B33" s="39" t="n"/>
      <c r="C33" s="21" t="n"/>
      <c r="D33" s="21" t="n"/>
      <c r="E33" s="21" t="n"/>
      <c r="F33" s="21" t="n"/>
      <c r="G33" s="21" t="n"/>
      <c r="H33" s="21" t="n"/>
      <c r="I33" s="21" t="n"/>
      <c r="J33" s="21" t="n"/>
      <c r="K33" s="40" t="n"/>
      <c r="L33" s="21" t="n"/>
      <c r="M33" s="21" t="n"/>
      <c r="N33" s="24">
        <f>IF($A33="","",IF($G33="","",IFERROR(VLOOKUP($G33,Assumptions!$A$5:$B$9,2,FALSE),"")))</f>
        <v/>
      </c>
      <c r="O33" s="16">
        <f>IF($A33="","",IF(OR($B33="",$C33="",$D33="",$E33="",$F33="",$G33="",$J33="",$K33="",$L33="",$M33="",$N33=""),"CHECK ENTRY",IF(OR($N33&gt;=Assumptions!$I$7,$K33&gt;=Assumptions!$I$8,$L33&lt;&gt;"Confirmed",$J33="Reschedule for owner follow-up"),"HUMAN CHECK","NO ALERT")))</f>
        <v/>
      </c>
    </row>
    <row r="34" ht="23" customHeight="1">
      <c r="A34" s="21" t="n"/>
      <c r="B34" s="39" t="n"/>
      <c r="C34" s="21" t="n"/>
      <c r="D34" s="21" t="n"/>
      <c r="E34" s="21" t="n"/>
      <c r="F34" s="21" t="n"/>
      <c r="G34" s="21" t="n"/>
      <c r="H34" s="21" t="n"/>
      <c r="I34" s="21" t="n"/>
      <c r="J34" s="21" t="n"/>
      <c r="K34" s="40" t="n"/>
      <c r="L34" s="21" t="n"/>
      <c r="M34" s="21" t="n"/>
      <c r="N34" s="25">
        <f>IF($A34="","",IF($G34="","",IFERROR(VLOOKUP($G34,Assumptions!$A$5:$B$9,2,FALSE),"")))</f>
        <v/>
      </c>
      <c r="O34" s="14">
        <f>IF($A34="","",IF(OR($B34="",$C34="",$D34="",$E34="",$F34="",$G34="",$J34="",$K34="",$L34="",$M34="",$N34=""),"CHECK ENTRY",IF(OR($N34&gt;=Assumptions!$I$7,$K34&gt;=Assumptions!$I$8,$L34&lt;&gt;"Confirmed",$J34="Reschedule for owner follow-up"),"HUMAN CHECK","NO ALERT")))</f>
        <v/>
      </c>
    </row>
    <row r="35" ht="23" customHeight="1">
      <c r="A35" s="21" t="n"/>
      <c r="B35" s="39" t="n"/>
      <c r="C35" s="21" t="n"/>
      <c r="D35" s="21" t="n"/>
      <c r="E35" s="21" t="n"/>
      <c r="F35" s="21" t="n"/>
      <c r="G35" s="21" t="n"/>
      <c r="H35" s="21" t="n"/>
      <c r="I35" s="21" t="n"/>
      <c r="J35" s="21" t="n"/>
      <c r="K35" s="40" t="n"/>
      <c r="L35" s="21" t="n"/>
      <c r="M35" s="21" t="n"/>
      <c r="N35" s="24">
        <f>IF($A35="","",IF($G35="","",IFERROR(VLOOKUP($G35,Assumptions!$A$5:$B$9,2,FALSE),"")))</f>
        <v/>
      </c>
      <c r="O35" s="16">
        <f>IF($A35="","",IF(OR($B35="",$C35="",$D35="",$E35="",$F35="",$G35="",$J35="",$K35="",$L35="",$M35="",$N35=""),"CHECK ENTRY",IF(OR($N35&gt;=Assumptions!$I$7,$K35&gt;=Assumptions!$I$8,$L35&lt;&gt;"Confirmed",$J35="Reschedule for owner follow-up"),"HUMAN CHECK","NO ALERT")))</f>
        <v/>
      </c>
    </row>
    <row r="36" ht="23" customHeight="1">
      <c r="A36" s="21" t="n"/>
      <c r="B36" s="39" t="n"/>
      <c r="C36" s="21" t="n"/>
      <c r="D36" s="21" t="n"/>
      <c r="E36" s="21" t="n"/>
      <c r="F36" s="21" t="n"/>
      <c r="G36" s="21" t="n"/>
      <c r="H36" s="21" t="n"/>
      <c r="I36" s="21" t="n"/>
      <c r="J36" s="21" t="n"/>
      <c r="K36" s="40" t="n"/>
      <c r="L36" s="21" t="n"/>
      <c r="M36" s="21" t="n"/>
      <c r="N36" s="25">
        <f>IF($A36="","",IF($G36="","",IFERROR(VLOOKUP($G36,Assumptions!$A$5:$B$9,2,FALSE),"")))</f>
        <v/>
      </c>
      <c r="O36" s="14">
        <f>IF($A36="","",IF(OR($B36="",$C36="",$D36="",$E36="",$F36="",$G36="",$J36="",$K36="",$L36="",$M36="",$N36=""),"CHECK ENTRY",IF(OR($N36&gt;=Assumptions!$I$7,$K36&gt;=Assumptions!$I$8,$L36&lt;&gt;"Confirmed",$J36="Reschedule for owner follow-up"),"HUMAN CHECK","NO ALERT")))</f>
        <v/>
      </c>
    </row>
    <row r="37" ht="23" customHeight="1">
      <c r="A37" s="21" t="n"/>
      <c r="B37" s="39" t="n"/>
      <c r="C37" s="21" t="n"/>
      <c r="D37" s="21" t="n"/>
      <c r="E37" s="21" t="n"/>
      <c r="F37" s="21" t="n"/>
      <c r="G37" s="21" t="n"/>
      <c r="H37" s="21" t="n"/>
      <c r="I37" s="21" t="n"/>
      <c r="J37" s="21" t="n"/>
      <c r="K37" s="40" t="n"/>
      <c r="L37" s="21" t="n"/>
      <c r="M37" s="21" t="n"/>
      <c r="N37" s="24">
        <f>IF($A37="","",IF($G37="","",IFERROR(VLOOKUP($G37,Assumptions!$A$5:$B$9,2,FALSE),"")))</f>
        <v/>
      </c>
      <c r="O37" s="16">
        <f>IF($A37="","",IF(OR($B37="",$C37="",$D37="",$E37="",$F37="",$G37="",$J37="",$K37="",$L37="",$M37="",$N37=""),"CHECK ENTRY",IF(OR($N37&gt;=Assumptions!$I$7,$K37&gt;=Assumptions!$I$8,$L37&lt;&gt;"Confirmed",$J37="Reschedule for owner follow-up"),"HUMAN CHECK","NO ALERT")))</f>
        <v/>
      </c>
    </row>
    <row r="38" ht="23" customHeight="1">
      <c r="A38" s="21" t="n"/>
      <c r="B38" s="39" t="n"/>
      <c r="C38" s="21" t="n"/>
      <c r="D38" s="21" t="n"/>
      <c r="E38" s="21" t="n"/>
      <c r="F38" s="21" t="n"/>
      <c r="G38" s="21" t="n"/>
      <c r="H38" s="21" t="n"/>
      <c r="I38" s="21" t="n"/>
      <c r="J38" s="21" t="n"/>
      <c r="K38" s="40" t="n"/>
      <c r="L38" s="21" t="n"/>
      <c r="M38" s="21" t="n"/>
      <c r="N38" s="25">
        <f>IF($A38="","",IF($G38="","",IFERROR(VLOOKUP($G38,Assumptions!$A$5:$B$9,2,FALSE),"")))</f>
        <v/>
      </c>
      <c r="O38" s="14">
        <f>IF($A38="","",IF(OR($B38="",$C38="",$D38="",$E38="",$F38="",$G38="",$J38="",$K38="",$L38="",$M38="",$N38=""),"CHECK ENTRY",IF(OR($N38&gt;=Assumptions!$I$7,$K38&gt;=Assumptions!$I$8,$L38&lt;&gt;"Confirmed",$J38="Reschedule for owner follow-up"),"HUMAN CHECK","NO ALERT")))</f>
        <v/>
      </c>
    </row>
    <row r="39" ht="23" customHeight="1">
      <c r="A39" s="21" t="n"/>
      <c r="B39" s="39" t="n"/>
      <c r="C39" s="21" t="n"/>
      <c r="D39" s="21" t="n"/>
      <c r="E39" s="21" t="n"/>
      <c r="F39" s="21" t="n"/>
      <c r="G39" s="21" t="n"/>
      <c r="H39" s="21" t="n"/>
      <c r="I39" s="21" t="n"/>
      <c r="J39" s="21" t="n"/>
      <c r="K39" s="40" t="n"/>
      <c r="L39" s="21" t="n"/>
      <c r="M39" s="21" t="n"/>
      <c r="N39" s="24">
        <f>IF($A39="","",IF($G39="","",IFERROR(VLOOKUP($G39,Assumptions!$A$5:$B$9,2,FALSE),"")))</f>
        <v/>
      </c>
      <c r="O39" s="16">
        <f>IF($A39="","",IF(OR($B39="",$C39="",$D39="",$E39="",$F39="",$G39="",$J39="",$K39="",$L39="",$M39="",$N39=""),"CHECK ENTRY",IF(OR($N39&gt;=Assumptions!$I$7,$K39&gt;=Assumptions!$I$8,$L39&lt;&gt;"Confirmed",$J39="Reschedule for owner follow-up"),"HUMAN CHECK","NO ALERT")))</f>
        <v/>
      </c>
    </row>
    <row r="40" ht="23" customHeight="1">
      <c r="A40" s="21" t="n"/>
      <c r="B40" s="39" t="n"/>
      <c r="C40" s="21" t="n"/>
      <c r="D40" s="21" t="n"/>
      <c r="E40" s="21" t="n"/>
      <c r="F40" s="21" t="n"/>
      <c r="G40" s="21" t="n"/>
      <c r="H40" s="21" t="n"/>
      <c r="I40" s="21" t="n"/>
      <c r="J40" s="21" t="n"/>
      <c r="K40" s="40" t="n"/>
      <c r="L40" s="21" t="n"/>
      <c r="M40" s="21" t="n"/>
      <c r="N40" s="25">
        <f>IF($A40="","",IF($G40="","",IFERROR(VLOOKUP($G40,Assumptions!$A$5:$B$9,2,FALSE),"")))</f>
        <v/>
      </c>
      <c r="O40" s="14">
        <f>IF($A40="","",IF(OR($B40="",$C40="",$D40="",$E40="",$F40="",$G40="",$J40="",$K40="",$L40="",$M40="",$N40=""),"CHECK ENTRY",IF(OR($N40&gt;=Assumptions!$I$7,$K40&gt;=Assumptions!$I$8,$L40&lt;&gt;"Confirmed",$J40="Reschedule for owner follow-up"),"HUMAN CHECK","NO ALERT")))</f>
        <v/>
      </c>
    </row>
    <row r="41" ht="23" customHeight="1">
      <c r="A41" s="21" t="n"/>
      <c r="B41" s="39" t="n"/>
      <c r="C41" s="21" t="n"/>
      <c r="D41" s="21" t="n"/>
      <c r="E41" s="21" t="n"/>
      <c r="F41" s="21" t="n"/>
      <c r="G41" s="21" t="n"/>
      <c r="H41" s="21" t="n"/>
      <c r="I41" s="21" t="n"/>
      <c r="J41" s="21" t="n"/>
      <c r="K41" s="40" t="n"/>
      <c r="L41" s="21" t="n"/>
      <c r="M41" s="21" t="n"/>
      <c r="N41" s="24">
        <f>IF($A41="","",IF($G41="","",IFERROR(VLOOKUP($G41,Assumptions!$A$5:$B$9,2,FALSE),"")))</f>
        <v/>
      </c>
      <c r="O41" s="16">
        <f>IF($A41="","",IF(OR($B41="",$C41="",$D41="",$E41="",$F41="",$G41="",$J41="",$K41="",$L41="",$M41="",$N41=""),"CHECK ENTRY",IF(OR($N41&gt;=Assumptions!$I$7,$K41&gt;=Assumptions!$I$8,$L41&lt;&gt;"Confirmed",$J41="Reschedule for owner follow-up"),"HUMAN CHECK","NO ALERT")))</f>
        <v/>
      </c>
    </row>
    <row r="42" ht="23" customHeight="1">
      <c r="A42" s="21" t="n"/>
      <c r="B42" s="39" t="n"/>
      <c r="C42" s="21" t="n"/>
      <c r="D42" s="21" t="n"/>
      <c r="E42" s="21" t="n"/>
      <c r="F42" s="21" t="n"/>
      <c r="G42" s="21" t="n"/>
      <c r="H42" s="21" t="n"/>
      <c r="I42" s="21" t="n"/>
      <c r="J42" s="21" t="n"/>
      <c r="K42" s="40" t="n"/>
      <c r="L42" s="21" t="n"/>
      <c r="M42" s="21" t="n"/>
      <c r="N42" s="25">
        <f>IF($A42="","",IF($G42="","",IFERROR(VLOOKUP($G42,Assumptions!$A$5:$B$9,2,FALSE),"")))</f>
        <v/>
      </c>
      <c r="O42" s="14">
        <f>IF($A42="","",IF(OR($B42="",$C42="",$D42="",$E42="",$F42="",$G42="",$J42="",$K42="",$L42="",$M42="",$N42=""),"CHECK ENTRY",IF(OR($N42&gt;=Assumptions!$I$7,$K42&gt;=Assumptions!$I$8,$L42&lt;&gt;"Confirmed",$J42="Reschedule for owner follow-up"),"HUMAN CHECK","NO ALERT")))</f>
        <v/>
      </c>
    </row>
    <row r="43" ht="23" customHeight="1">
      <c r="A43" s="21" t="n"/>
      <c r="B43" s="39" t="n"/>
      <c r="C43" s="21" t="n"/>
      <c r="D43" s="21" t="n"/>
      <c r="E43" s="21" t="n"/>
      <c r="F43" s="21" t="n"/>
      <c r="G43" s="21" t="n"/>
      <c r="H43" s="21" t="n"/>
      <c r="I43" s="21" t="n"/>
      <c r="J43" s="21" t="n"/>
      <c r="K43" s="40" t="n"/>
      <c r="L43" s="21" t="n"/>
      <c r="M43" s="21" t="n"/>
      <c r="N43" s="24">
        <f>IF($A43="","",IF($G43="","",IFERROR(VLOOKUP($G43,Assumptions!$A$5:$B$9,2,FALSE),"")))</f>
        <v/>
      </c>
      <c r="O43" s="16">
        <f>IF($A43="","",IF(OR($B43="",$C43="",$D43="",$E43="",$F43="",$G43="",$J43="",$K43="",$L43="",$M43="",$N43=""),"CHECK ENTRY",IF(OR($N43&gt;=Assumptions!$I$7,$K43&gt;=Assumptions!$I$8,$L43&lt;&gt;"Confirmed",$J43="Reschedule for owner follow-up"),"HUMAN CHECK","NO ALERT")))</f>
        <v/>
      </c>
    </row>
    <row r="44" ht="23" customHeight="1">
      <c r="A44" s="21" t="n"/>
      <c r="B44" s="39" t="n"/>
      <c r="C44" s="21" t="n"/>
      <c r="D44" s="21" t="n"/>
      <c r="E44" s="21" t="n"/>
      <c r="F44" s="21" t="n"/>
      <c r="G44" s="21" t="n"/>
      <c r="H44" s="21" t="n"/>
      <c r="I44" s="21" t="n"/>
      <c r="J44" s="21" t="n"/>
      <c r="K44" s="40" t="n"/>
      <c r="L44" s="21" t="n"/>
      <c r="M44" s="21" t="n"/>
      <c r="N44" s="25">
        <f>IF($A44="","",IF($G44="","",IFERROR(VLOOKUP($G44,Assumptions!$A$5:$B$9,2,FALSE),"")))</f>
        <v/>
      </c>
      <c r="O44" s="14">
        <f>IF($A44="","",IF(OR($B44="",$C44="",$D44="",$E44="",$F44="",$G44="",$J44="",$K44="",$L44="",$M44="",$N44=""),"CHECK ENTRY",IF(OR($N44&gt;=Assumptions!$I$7,$K44&gt;=Assumptions!$I$8,$L44&lt;&gt;"Confirmed",$J44="Reschedule for owner follow-up"),"HUMAN CHECK","NO ALERT")))</f>
        <v/>
      </c>
    </row>
    <row r="45" ht="23" customHeight="1">
      <c r="A45" s="21" t="n"/>
      <c r="B45" s="39" t="n"/>
      <c r="C45" s="21" t="n"/>
      <c r="D45" s="21" t="n"/>
      <c r="E45" s="21" t="n"/>
      <c r="F45" s="21" t="n"/>
      <c r="G45" s="21" t="n"/>
      <c r="H45" s="21" t="n"/>
      <c r="I45" s="21" t="n"/>
      <c r="J45" s="21" t="n"/>
      <c r="K45" s="40" t="n"/>
      <c r="L45" s="21" t="n"/>
      <c r="M45" s="21" t="n"/>
      <c r="N45" s="24">
        <f>IF($A45="","",IF($G45="","",IFERROR(VLOOKUP($G45,Assumptions!$A$5:$B$9,2,FALSE),"")))</f>
        <v/>
      </c>
      <c r="O45" s="16">
        <f>IF($A45="","",IF(OR($B45="",$C45="",$D45="",$E45="",$F45="",$G45="",$J45="",$K45="",$L45="",$M45="",$N45=""),"CHECK ENTRY",IF(OR($N45&gt;=Assumptions!$I$7,$K45&gt;=Assumptions!$I$8,$L45&lt;&gt;"Confirmed",$J45="Reschedule for owner follow-up"),"HUMAN CHECK","NO ALERT")))</f>
        <v/>
      </c>
    </row>
    <row r="46" ht="23" customHeight="1">
      <c r="A46" s="21" t="n"/>
      <c r="B46" s="39" t="n"/>
      <c r="C46" s="21" t="n"/>
      <c r="D46" s="21" t="n"/>
      <c r="E46" s="21" t="n"/>
      <c r="F46" s="21" t="n"/>
      <c r="G46" s="21" t="n"/>
      <c r="H46" s="21" t="n"/>
      <c r="I46" s="21" t="n"/>
      <c r="J46" s="21" t="n"/>
      <c r="K46" s="40" t="n"/>
      <c r="L46" s="21" t="n"/>
      <c r="M46" s="21" t="n"/>
      <c r="N46" s="25">
        <f>IF($A46="","",IF($G46="","",IFERROR(VLOOKUP($G46,Assumptions!$A$5:$B$9,2,FALSE),"")))</f>
        <v/>
      </c>
      <c r="O46" s="14">
        <f>IF($A46="","",IF(OR($B46="",$C46="",$D46="",$E46="",$F46="",$G46="",$J46="",$K46="",$L46="",$M46="",$N46=""),"CHECK ENTRY",IF(OR($N46&gt;=Assumptions!$I$7,$K46&gt;=Assumptions!$I$8,$L46&lt;&gt;"Confirmed",$J46="Reschedule for owner follow-up"),"HUMAN CHECK","NO ALERT")))</f>
        <v/>
      </c>
    </row>
    <row r="47" ht="23" customHeight="1">
      <c r="A47" s="21" t="n"/>
      <c r="B47" s="39" t="n"/>
      <c r="C47" s="21" t="n"/>
      <c r="D47" s="21" t="n"/>
      <c r="E47" s="21" t="n"/>
      <c r="F47" s="21" t="n"/>
      <c r="G47" s="21" t="n"/>
      <c r="H47" s="21" t="n"/>
      <c r="I47" s="21" t="n"/>
      <c r="J47" s="21" t="n"/>
      <c r="K47" s="40" t="n"/>
      <c r="L47" s="21" t="n"/>
      <c r="M47" s="21" t="n"/>
      <c r="N47" s="24">
        <f>IF($A47="","",IF($G47="","",IFERROR(VLOOKUP($G47,Assumptions!$A$5:$B$9,2,FALSE),"")))</f>
        <v/>
      </c>
      <c r="O47" s="16">
        <f>IF($A47="","",IF(OR($B47="",$C47="",$D47="",$E47="",$F47="",$G47="",$J47="",$K47="",$L47="",$M47="",$N47=""),"CHECK ENTRY",IF(OR($N47&gt;=Assumptions!$I$7,$K47&gt;=Assumptions!$I$8,$L47&lt;&gt;"Confirmed",$J47="Reschedule for owner follow-up"),"HUMAN CHECK","NO ALERT")))</f>
        <v/>
      </c>
    </row>
    <row r="48" ht="23" customHeight="1">
      <c r="A48" s="21" t="n"/>
      <c r="B48" s="39" t="n"/>
      <c r="C48" s="21" t="n"/>
      <c r="D48" s="21" t="n"/>
      <c r="E48" s="21" t="n"/>
      <c r="F48" s="21" t="n"/>
      <c r="G48" s="21" t="n"/>
      <c r="H48" s="21" t="n"/>
      <c r="I48" s="21" t="n"/>
      <c r="J48" s="21" t="n"/>
      <c r="K48" s="40" t="n"/>
      <c r="L48" s="21" t="n"/>
      <c r="M48" s="21" t="n"/>
      <c r="N48" s="25">
        <f>IF($A48="","",IF($G48="","",IFERROR(VLOOKUP($G48,Assumptions!$A$5:$B$9,2,FALSE),"")))</f>
        <v/>
      </c>
      <c r="O48" s="14">
        <f>IF($A48="","",IF(OR($B48="",$C48="",$D48="",$E48="",$F48="",$G48="",$J48="",$K48="",$L48="",$M48="",$N48=""),"CHECK ENTRY",IF(OR($N48&gt;=Assumptions!$I$7,$K48&gt;=Assumptions!$I$8,$L48&lt;&gt;"Confirmed",$J48="Reschedule for owner follow-up"),"HUMAN CHECK","NO ALERT")))</f>
        <v/>
      </c>
    </row>
    <row r="49" ht="23" customHeight="1">
      <c r="A49" s="21" t="n"/>
      <c r="B49" s="39" t="n"/>
      <c r="C49" s="21" t="n"/>
      <c r="D49" s="21" t="n"/>
      <c r="E49" s="21" t="n"/>
      <c r="F49" s="21" t="n"/>
      <c r="G49" s="21" t="n"/>
      <c r="H49" s="21" t="n"/>
      <c r="I49" s="21" t="n"/>
      <c r="J49" s="21" t="n"/>
      <c r="K49" s="40" t="n"/>
      <c r="L49" s="21" t="n"/>
      <c r="M49" s="21" t="n"/>
      <c r="N49" s="24">
        <f>IF($A49="","",IF($G49="","",IFERROR(VLOOKUP($G49,Assumptions!$A$5:$B$9,2,FALSE),"")))</f>
        <v/>
      </c>
      <c r="O49" s="16">
        <f>IF($A49="","",IF(OR($B49="",$C49="",$D49="",$E49="",$F49="",$G49="",$J49="",$K49="",$L49="",$M49="",$N49=""),"CHECK ENTRY",IF(OR($N49&gt;=Assumptions!$I$7,$K49&gt;=Assumptions!$I$8,$L49&lt;&gt;"Confirmed",$J49="Reschedule for owner follow-up"),"HUMAN CHECK","NO ALERT")))</f>
        <v/>
      </c>
    </row>
    <row r="50" ht="23" customHeight="1">
      <c r="A50" s="21" t="n"/>
      <c r="B50" s="39" t="n"/>
      <c r="C50" s="21" t="n"/>
      <c r="D50" s="21" t="n"/>
      <c r="E50" s="21" t="n"/>
      <c r="F50" s="21" t="n"/>
      <c r="G50" s="21" t="n"/>
      <c r="H50" s="21" t="n"/>
      <c r="I50" s="21" t="n"/>
      <c r="J50" s="21" t="n"/>
      <c r="K50" s="40" t="n"/>
      <c r="L50" s="21" t="n"/>
      <c r="M50" s="21" t="n"/>
      <c r="N50" s="25">
        <f>IF($A50="","",IF($G50="","",IFERROR(VLOOKUP($G50,Assumptions!$A$5:$B$9,2,FALSE),"")))</f>
        <v/>
      </c>
      <c r="O50" s="14">
        <f>IF($A50="","",IF(OR($B50="",$C50="",$D50="",$E50="",$F50="",$G50="",$J50="",$K50="",$L50="",$M50="",$N50=""),"CHECK ENTRY",IF(OR($N50&gt;=Assumptions!$I$7,$K50&gt;=Assumptions!$I$8,$L50&lt;&gt;"Confirmed",$J50="Reschedule for owner follow-up"),"HUMAN CHECK","NO ALERT")))</f>
        <v/>
      </c>
    </row>
    <row r="51" ht="23" customHeight="1">
      <c r="A51" s="21" t="n"/>
      <c r="B51" s="39" t="n"/>
      <c r="C51" s="21" t="n"/>
      <c r="D51" s="21" t="n"/>
      <c r="E51" s="21" t="n"/>
      <c r="F51" s="21" t="n"/>
      <c r="G51" s="21" t="n"/>
      <c r="H51" s="21" t="n"/>
      <c r="I51" s="21" t="n"/>
      <c r="J51" s="21" t="n"/>
      <c r="K51" s="40" t="n"/>
      <c r="L51" s="21" t="n"/>
      <c r="M51" s="21" t="n"/>
      <c r="N51" s="24">
        <f>IF($A51="","",IF($G51="","",IFERROR(VLOOKUP($G51,Assumptions!$A$5:$B$9,2,FALSE),"")))</f>
        <v/>
      </c>
      <c r="O51" s="16">
        <f>IF($A51="","",IF(OR($B51="",$C51="",$D51="",$E51="",$F51="",$G51="",$J51="",$K51="",$L51="",$M51="",$N51=""),"CHECK ENTRY",IF(OR($N51&gt;=Assumptions!$I$7,$K51&gt;=Assumptions!$I$8,$L51&lt;&gt;"Confirmed",$J51="Reschedule for owner follow-up"),"HUMAN CHECK","NO ALERT")))</f>
        <v/>
      </c>
    </row>
    <row r="52" ht="23" customHeight="1">
      <c r="A52" s="21" t="n"/>
      <c r="B52" s="39" t="n"/>
      <c r="C52" s="21" t="n"/>
      <c r="D52" s="21" t="n"/>
      <c r="E52" s="21" t="n"/>
      <c r="F52" s="21" t="n"/>
      <c r="G52" s="21" t="n"/>
      <c r="H52" s="21" t="n"/>
      <c r="I52" s="21" t="n"/>
      <c r="J52" s="21" t="n"/>
      <c r="K52" s="40" t="n"/>
      <c r="L52" s="21" t="n"/>
      <c r="M52" s="21" t="n"/>
      <c r="N52" s="25">
        <f>IF($A52="","",IF($G52="","",IFERROR(VLOOKUP($G52,Assumptions!$A$5:$B$9,2,FALSE),"")))</f>
        <v/>
      </c>
      <c r="O52" s="14">
        <f>IF($A52="","",IF(OR($B52="",$C52="",$D52="",$E52="",$F52="",$G52="",$J52="",$K52="",$L52="",$M52="",$N52=""),"CHECK ENTRY",IF(OR($N52&gt;=Assumptions!$I$7,$K52&gt;=Assumptions!$I$8,$L52&lt;&gt;"Confirmed",$J52="Reschedule for owner follow-up"),"HUMAN CHECK","NO ALERT")))</f>
        <v/>
      </c>
    </row>
    <row r="53" ht="23" customHeight="1">
      <c r="A53" s="21" t="n"/>
      <c r="B53" s="39" t="n"/>
      <c r="C53" s="21" t="n"/>
      <c r="D53" s="21" t="n"/>
      <c r="E53" s="21" t="n"/>
      <c r="F53" s="21" t="n"/>
      <c r="G53" s="21" t="n"/>
      <c r="H53" s="21" t="n"/>
      <c r="I53" s="21" t="n"/>
      <c r="J53" s="21" t="n"/>
      <c r="K53" s="40" t="n"/>
      <c r="L53" s="21" t="n"/>
      <c r="M53" s="21" t="n"/>
      <c r="N53" s="24">
        <f>IF($A53="","",IF($G53="","",IFERROR(VLOOKUP($G53,Assumptions!$A$5:$B$9,2,FALSE),"")))</f>
        <v/>
      </c>
      <c r="O53" s="16">
        <f>IF($A53="","",IF(OR($B53="",$C53="",$D53="",$E53="",$F53="",$G53="",$J53="",$K53="",$L53="",$M53="",$N53=""),"CHECK ENTRY",IF(OR($N53&gt;=Assumptions!$I$7,$K53&gt;=Assumptions!$I$8,$L53&lt;&gt;"Confirmed",$J53="Reschedule for owner follow-up"),"HUMAN CHECK","NO ALERT")))</f>
        <v/>
      </c>
    </row>
    <row r="54" ht="23" customHeight="1">
      <c r="A54" s="21" t="n"/>
      <c r="B54" s="39" t="n"/>
      <c r="C54" s="21" t="n"/>
      <c r="D54" s="21" t="n"/>
      <c r="E54" s="21" t="n"/>
      <c r="F54" s="21" t="n"/>
      <c r="G54" s="21" t="n"/>
      <c r="H54" s="21" t="n"/>
      <c r="I54" s="21" t="n"/>
      <c r="J54" s="21" t="n"/>
      <c r="K54" s="40" t="n"/>
      <c r="L54" s="21" t="n"/>
      <c r="M54" s="21" t="n"/>
      <c r="N54" s="25">
        <f>IF($A54="","",IF($G54="","",IFERROR(VLOOKUP($G54,Assumptions!$A$5:$B$9,2,FALSE),"")))</f>
        <v/>
      </c>
      <c r="O54" s="14">
        <f>IF($A54="","",IF(OR($B54="",$C54="",$D54="",$E54="",$F54="",$G54="",$J54="",$K54="",$L54="",$M54="",$N54=""),"CHECK ENTRY",IF(OR($N54&gt;=Assumptions!$I$7,$K54&gt;=Assumptions!$I$8,$L54&lt;&gt;"Confirmed",$J54="Reschedule for owner follow-up"),"HUMAN CHECK","NO ALERT")))</f>
        <v/>
      </c>
    </row>
    <row r="55" ht="23" customHeight="1">
      <c r="A55" s="21" t="n"/>
      <c r="B55" s="39" t="n"/>
      <c r="C55" s="21" t="n"/>
      <c r="D55" s="21" t="n"/>
      <c r="E55" s="21" t="n"/>
      <c r="F55" s="21" t="n"/>
      <c r="G55" s="21" t="n"/>
      <c r="H55" s="21" t="n"/>
      <c r="I55" s="21" t="n"/>
      <c r="J55" s="21" t="n"/>
      <c r="K55" s="40" t="n"/>
      <c r="L55" s="21" t="n"/>
      <c r="M55" s="21" t="n"/>
      <c r="N55" s="24">
        <f>IF($A55="","",IF($G55="","",IFERROR(VLOOKUP($G55,Assumptions!$A$5:$B$9,2,FALSE),"")))</f>
        <v/>
      </c>
      <c r="O55" s="16">
        <f>IF($A55="","",IF(OR($B55="",$C55="",$D55="",$E55="",$F55="",$G55="",$J55="",$K55="",$L55="",$M55="",$N55=""),"CHECK ENTRY",IF(OR($N55&gt;=Assumptions!$I$7,$K55&gt;=Assumptions!$I$8,$L55&lt;&gt;"Confirmed",$J55="Reschedule for owner follow-up"),"HUMAN CHECK","NO ALERT")))</f>
        <v/>
      </c>
    </row>
    <row r="56" ht="23" customHeight="1">
      <c r="A56" s="21" t="n"/>
      <c r="B56" s="39" t="n"/>
      <c r="C56" s="21" t="n"/>
      <c r="D56" s="21" t="n"/>
      <c r="E56" s="21" t="n"/>
      <c r="F56" s="21" t="n"/>
      <c r="G56" s="21" t="n"/>
      <c r="H56" s="21" t="n"/>
      <c r="I56" s="21" t="n"/>
      <c r="J56" s="21" t="n"/>
      <c r="K56" s="40" t="n"/>
      <c r="L56" s="21" t="n"/>
      <c r="M56" s="21" t="n"/>
      <c r="N56" s="25">
        <f>IF($A56="","",IF($G56="","",IFERROR(VLOOKUP($G56,Assumptions!$A$5:$B$9,2,FALSE),"")))</f>
        <v/>
      </c>
      <c r="O56" s="14">
        <f>IF($A56="","",IF(OR($B56="",$C56="",$D56="",$E56="",$F56="",$G56="",$J56="",$K56="",$L56="",$M56="",$N56=""),"CHECK ENTRY",IF(OR($N56&gt;=Assumptions!$I$7,$K56&gt;=Assumptions!$I$8,$L56&lt;&gt;"Confirmed",$J56="Reschedule for owner follow-up"),"HUMAN CHECK","NO ALERT")))</f>
        <v/>
      </c>
    </row>
    <row r="57" ht="23" customHeight="1">
      <c r="A57" s="21" t="n"/>
      <c r="B57" s="39" t="n"/>
      <c r="C57" s="21" t="n"/>
      <c r="D57" s="21" t="n"/>
      <c r="E57" s="21" t="n"/>
      <c r="F57" s="21" t="n"/>
      <c r="G57" s="21" t="n"/>
      <c r="H57" s="21" t="n"/>
      <c r="I57" s="21" t="n"/>
      <c r="J57" s="21" t="n"/>
      <c r="K57" s="40" t="n"/>
      <c r="L57" s="21" t="n"/>
      <c r="M57" s="21" t="n"/>
      <c r="N57" s="24">
        <f>IF($A57="","",IF($G57="","",IFERROR(VLOOKUP($G57,Assumptions!$A$5:$B$9,2,FALSE),"")))</f>
        <v/>
      </c>
      <c r="O57" s="16">
        <f>IF($A57="","",IF(OR($B57="",$C57="",$D57="",$E57="",$F57="",$G57="",$J57="",$K57="",$L57="",$M57="",$N57=""),"CHECK ENTRY",IF(OR($N57&gt;=Assumptions!$I$7,$K57&gt;=Assumptions!$I$8,$L57&lt;&gt;"Confirmed",$J57="Reschedule for owner follow-up"),"HUMAN CHECK","NO ALERT")))</f>
        <v/>
      </c>
    </row>
    <row r="58" ht="23" customHeight="1">
      <c r="A58" s="21" t="n"/>
      <c r="B58" s="39" t="n"/>
      <c r="C58" s="21" t="n"/>
      <c r="D58" s="21" t="n"/>
      <c r="E58" s="21" t="n"/>
      <c r="F58" s="21" t="n"/>
      <c r="G58" s="21" t="n"/>
      <c r="H58" s="21" t="n"/>
      <c r="I58" s="21" t="n"/>
      <c r="J58" s="21" t="n"/>
      <c r="K58" s="40" t="n"/>
      <c r="L58" s="21" t="n"/>
      <c r="M58" s="21" t="n"/>
      <c r="N58" s="25">
        <f>IF($A58="","",IF($G58="","",IFERROR(VLOOKUP($G58,Assumptions!$A$5:$B$9,2,FALSE),"")))</f>
        <v/>
      </c>
      <c r="O58" s="14">
        <f>IF($A58="","",IF(OR($B58="",$C58="",$D58="",$E58="",$F58="",$G58="",$J58="",$K58="",$L58="",$M58="",$N58=""),"CHECK ENTRY",IF(OR($N58&gt;=Assumptions!$I$7,$K58&gt;=Assumptions!$I$8,$L58&lt;&gt;"Confirmed",$J58="Reschedule for owner follow-up"),"HUMAN CHECK","NO ALERT")))</f>
        <v/>
      </c>
    </row>
    <row r="59" ht="23" customHeight="1">
      <c r="A59" s="21" t="n"/>
      <c r="B59" s="39" t="n"/>
      <c r="C59" s="21" t="n"/>
      <c r="D59" s="21" t="n"/>
      <c r="E59" s="21" t="n"/>
      <c r="F59" s="21" t="n"/>
      <c r="G59" s="21" t="n"/>
      <c r="H59" s="21" t="n"/>
      <c r="I59" s="21" t="n"/>
      <c r="J59" s="21" t="n"/>
      <c r="K59" s="40" t="n"/>
      <c r="L59" s="21" t="n"/>
      <c r="M59" s="21" t="n"/>
      <c r="N59" s="24">
        <f>IF($A59="","",IF($G59="","",IFERROR(VLOOKUP($G59,Assumptions!$A$5:$B$9,2,FALSE),"")))</f>
        <v/>
      </c>
      <c r="O59" s="16">
        <f>IF($A59="","",IF(OR($B59="",$C59="",$D59="",$E59="",$F59="",$G59="",$J59="",$K59="",$L59="",$M59="",$N59=""),"CHECK ENTRY",IF(OR($N59&gt;=Assumptions!$I$7,$K59&gt;=Assumptions!$I$8,$L59&lt;&gt;"Confirmed",$J59="Reschedule for owner follow-up"),"HUMAN CHECK","NO ALERT")))</f>
        <v/>
      </c>
    </row>
    <row r="60" ht="23" customHeight="1">
      <c r="A60" s="21" t="n"/>
      <c r="B60" s="39" t="n"/>
      <c r="C60" s="21" t="n"/>
      <c r="D60" s="21" t="n"/>
      <c r="E60" s="21" t="n"/>
      <c r="F60" s="21" t="n"/>
      <c r="G60" s="21" t="n"/>
      <c r="H60" s="21" t="n"/>
      <c r="I60" s="21" t="n"/>
      <c r="J60" s="21" t="n"/>
      <c r="K60" s="40" t="n"/>
      <c r="L60" s="21" t="n"/>
      <c r="M60" s="21" t="n"/>
      <c r="N60" s="25">
        <f>IF($A60="","",IF($G60="","",IFERROR(VLOOKUP($G60,Assumptions!$A$5:$B$9,2,FALSE),"")))</f>
        <v/>
      </c>
      <c r="O60" s="14">
        <f>IF($A60="","",IF(OR($B60="",$C60="",$D60="",$E60="",$F60="",$G60="",$J60="",$K60="",$L60="",$M60="",$N60=""),"CHECK ENTRY",IF(OR($N60&gt;=Assumptions!$I$7,$K60&gt;=Assumptions!$I$8,$L60&lt;&gt;"Confirmed",$J60="Reschedule for owner follow-up"),"HUMAN CHECK","NO ALERT")))</f>
        <v/>
      </c>
    </row>
    <row r="61" ht="23" customHeight="1">
      <c r="A61" s="21" t="n"/>
      <c r="B61" s="39" t="n"/>
      <c r="C61" s="21" t="n"/>
      <c r="D61" s="21" t="n"/>
      <c r="E61" s="21" t="n"/>
      <c r="F61" s="21" t="n"/>
      <c r="G61" s="21" t="n"/>
      <c r="H61" s="21" t="n"/>
      <c r="I61" s="21" t="n"/>
      <c r="J61" s="21" t="n"/>
      <c r="K61" s="40" t="n"/>
      <c r="L61" s="21" t="n"/>
      <c r="M61" s="21" t="n"/>
      <c r="N61" s="24">
        <f>IF($A61="","",IF($G61="","",IFERROR(VLOOKUP($G61,Assumptions!$A$5:$B$9,2,FALSE),"")))</f>
        <v/>
      </c>
      <c r="O61" s="16">
        <f>IF($A61="","",IF(OR($B61="",$C61="",$D61="",$E61="",$F61="",$G61="",$J61="",$K61="",$L61="",$M61="",$N61=""),"CHECK ENTRY",IF(OR($N61&gt;=Assumptions!$I$7,$K61&gt;=Assumptions!$I$8,$L61&lt;&gt;"Confirmed",$J61="Reschedule for owner follow-up"),"HUMAN CHECK","NO ALERT")))</f>
        <v/>
      </c>
    </row>
    <row r="62" ht="23" customHeight="1">
      <c r="A62" s="21" t="n"/>
      <c r="B62" s="39" t="n"/>
      <c r="C62" s="21" t="n"/>
      <c r="D62" s="21" t="n"/>
      <c r="E62" s="21" t="n"/>
      <c r="F62" s="21" t="n"/>
      <c r="G62" s="21" t="n"/>
      <c r="H62" s="21" t="n"/>
      <c r="I62" s="21" t="n"/>
      <c r="J62" s="21" t="n"/>
      <c r="K62" s="40" t="n"/>
      <c r="L62" s="21" t="n"/>
      <c r="M62" s="21" t="n"/>
      <c r="N62" s="25">
        <f>IF($A62="","",IF($G62="","",IFERROR(VLOOKUP($G62,Assumptions!$A$5:$B$9,2,FALSE),"")))</f>
        <v/>
      </c>
      <c r="O62" s="14">
        <f>IF($A62="","",IF(OR($B62="",$C62="",$D62="",$E62="",$F62="",$G62="",$J62="",$K62="",$L62="",$M62="",$N62=""),"CHECK ENTRY",IF(OR($N62&gt;=Assumptions!$I$7,$K62&gt;=Assumptions!$I$8,$L62&lt;&gt;"Confirmed",$J62="Reschedule for owner follow-up"),"HUMAN CHECK","NO ALERT")))</f>
        <v/>
      </c>
    </row>
    <row r="63" ht="23" customHeight="1">
      <c r="A63" s="21" t="n"/>
      <c r="B63" s="39" t="n"/>
      <c r="C63" s="21" t="n"/>
      <c r="D63" s="21" t="n"/>
      <c r="E63" s="21" t="n"/>
      <c r="F63" s="21" t="n"/>
      <c r="G63" s="21" t="n"/>
      <c r="H63" s="21" t="n"/>
      <c r="I63" s="21" t="n"/>
      <c r="J63" s="21" t="n"/>
      <c r="K63" s="40" t="n"/>
      <c r="L63" s="21" t="n"/>
      <c r="M63" s="21" t="n"/>
      <c r="N63" s="24">
        <f>IF($A63="","",IF($G63="","",IFERROR(VLOOKUP($G63,Assumptions!$A$5:$B$9,2,FALSE),"")))</f>
        <v/>
      </c>
      <c r="O63" s="16">
        <f>IF($A63="","",IF(OR($B63="",$C63="",$D63="",$E63="",$F63="",$G63="",$J63="",$K63="",$L63="",$M63="",$N63=""),"CHECK ENTRY",IF(OR($N63&gt;=Assumptions!$I$7,$K63&gt;=Assumptions!$I$8,$L63&lt;&gt;"Confirmed",$J63="Reschedule for owner follow-up"),"HUMAN CHECK","NO ALERT")))</f>
        <v/>
      </c>
    </row>
    <row r="64" ht="23" customHeight="1">
      <c r="A64" s="21" t="n"/>
      <c r="B64" s="39" t="n"/>
      <c r="C64" s="21" t="n"/>
      <c r="D64" s="21" t="n"/>
      <c r="E64" s="21" t="n"/>
      <c r="F64" s="21" t="n"/>
      <c r="G64" s="21" t="n"/>
      <c r="H64" s="21" t="n"/>
      <c r="I64" s="21" t="n"/>
      <c r="J64" s="21" t="n"/>
      <c r="K64" s="40" t="n"/>
      <c r="L64" s="21" t="n"/>
      <c r="M64" s="21" t="n"/>
      <c r="N64" s="25">
        <f>IF($A64="","",IF($G64="","",IFERROR(VLOOKUP($G64,Assumptions!$A$5:$B$9,2,FALSE),"")))</f>
        <v/>
      </c>
      <c r="O64" s="14">
        <f>IF($A64="","",IF(OR($B64="",$C64="",$D64="",$E64="",$F64="",$G64="",$J64="",$K64="",$L64="",$M64="",$N64=""),"CHECK ENTRY",IF(OR($N64&gt;=Assumptions!$I$7,$K64&gt;=Assumptions!$I$8,$L64&lt;&gt;"Confirmed",$J64="Reschedule for owner follow-up"),"HUMAN CHECK","NO ALERT")))</f>
        <v/>
      </c>
    </row>
    <row r="65" ht="23" customHeight="1">
      <c r="A65" s="21" t="n"/>
      <c r="B65" s="39" t="n"/>
      <c r="C65" s="21" t="n"/>
      <c r="D65" s="21" t="n"/>
      <c r="E65" s="21" t="n"/>
      <c r="F65" s="21" t="n"/>
      <c r="G65" s="21" t="n"/>
      <c r="H65" s="21" t="n"/>
      <c r="I65" s="21" t="n"/>
      <c r="J65" s="21" t="n"/>
      <c r="K65" s="40" t="n"/>
      <c r="L65" s="21" t="n"/>
      <c r="M65" s="21" t="n"/>
      <c r="N65" s="24">
        <f>IF($A65="","",IF($G65="","",IFERROR(VLOOKUP($G65,Assumptions!$A$5:$B$9,2,FALSE),"")))</f>
        <v/>
      </c>
      <c r="O65" s="16">
        <f>IF($A65="","",IF(OR($B65="",$C65="",$D65="",$E65="",$F65="",$G65="",$J65="",$K65="",$L65="",$M65="",$N65=""),"CHECK ENTRY",IF(OR($N65&gt;=Assumptions!$I$7,$K65&gt;=Assumptions!$I$8,$L65&lt;&gt;"Confirmed",$J65="Reschedule for owner follow-up"),"HUMAN CHECK","NO ALERT")))</f>
        <v/>
      </c>
    </row>
    <row r="66" ht="23" customHeight="1">
      <c r="A66" s="21" t="n"/>
      <c r="B66" s="39" t="n"/>
      <c r="C66" s="21" t="n"/>
      <c r="D66" s="21" t="n"/>
      <c r="E66" s="21" t="n"/>
      <c r="F66" s="21" t="n"/>
      <c r="G66" s="21" t="n"/>
      <c r="H66" s="21" t="n"/>
      <c r="I66" s="21" t="n"/>
      <c r="J66" s="21" t="n"/>
      <c r="K66" s="40" t="n"/>
      <c r="L66" s="21" t="n"/>
      <c r="M66" s="21" t="n"/>
      <c r="N66" s="25">
        <f>IF($A66="","",IF($G66="","",IFERROR(VLOOKUP($G66,Assumptions!$A$5:$B$9,2,FALSE),"")))</f>
        <v/>
      </c>
      <c r="O66" s="14">
        <f>IF($A66="","",IF(OR($B66="",$C66="",$D66="",$E66="",$F66="",$G66="",$J66="",$K66="",$L66="",$M66="",$N66=""),"CHECK ENTRY",IF(OR($N66&gt;=Assumptions!$I$7,$K66&gt;=Assumptions!$I$8,$L66&lt;&gt;"Confirmed",$J66="Reschedule for owner follow-up"),"HUMAN CHECK","NO ALERT")))</f>
        <v/>
      </c>
    </row>
    <row r="67" ht="23" customHeight="1">
      <c r="A67" s="21" t="n"/>
      <c r="B67" s="39" t="n"/>
      <c r="C67" s="21" t="n"/>
      <c r="D67" s="21" t="n"/>
      <c r="E67" s="21" t="n"/>
      <c r="F67" s="21" t="n"/>
      <c r="G67" s="21" t="n"/>
      <c r="H67" s="21" t="n"/>
      <c r="I67" s="21" t="n"/>
      <c r="J67" s="21" t="n"/>
      <c r="K67" s="40" t="n"/>
      <c r="L67" s="21" t="n"/>
      <c r="M67" s="21" t="n"/>
      <c r="N67" s="24">
        <f>IF($A67="","",IF($G67="","",IFERROR(VLOOKUP($G67,Assumptions!$A$5:$B$9,2,FALSE),"")))</f>
        <v/>
      </c>
      <c r="O67" s="16">
        <f>IF($A67="","",IF(OR($B67="",$C67="",$D67="",$E67="",$F67="",$G67="",$J67="",$K67="",$L67="",$M67="",$N67=""),"CHECK ENTRY",IF(OR($N67&gt;=Assumptions!$I$7,$K67&gt;=Assumptions!$I$8,$L67&lt;&gt;"Confirmed",$J67="Reschedule for owner follow-up"),"HUMAN CHECK","NO ALERT")))</f>
        <v/>
      </c>
    </row>
    <row r="68" ht="23" customHeight="1">
      <c r="A68" s="21" t="n"/>
      <c r="B68" s="39" t="n"/>
      <c r="C68" s="21" t="n"/>
      <c r="D68" s="21" t="n"/>
      <c r="E68" s="21" t="n"/>
      <c r="F68" s="21" t="n"/>
      <c r="G68" s="21" t="n"/>
      <c r="H68" s="21" t="n"/>
      <c r="I68" s="21" t="n"/>
      <c r="J68" s="21" t="n"/>
      <c r="K68" s="40" t="n"/>
      <c r="L68" s="21" t="n"/>
      <c r="M68" s="21" t="n"/>
      <c r="N68" s="25">
        <f>IF($A68="","",IF($G68="","",IFERROR(VLOOKUP($G68,Assumptions!$A$5:$B$9,2,FALSE),"")))</f>
        <v/>
      </c>
      <c r="O68" s="14">
        <f>IF($A68="","",IF(OR($B68="",$C68="",$D68="",$E68="",$F68="",$G68="",$J68="",$K68="",$L68="",$M68="",$N68=""),"CHECK ENTRY",IF(OR($N68&gt;=Assumptions!$I$7,$K68&gt;=Assumptions!$I$8,$L68&lt;&gt;"Confirmed",$J68="Reschedule for owner follow-up"),"HUMAN CHECK","NO ALERT")))</f>
        <v/>
      </c>
    </row>
    <row r="69" ht="23" customHeight="1">
      <c r="A69" s="21" t="n"/>
      <c r="B69" s="39" t="n"/>
      <c r="C69" s="21" t="n"/>
      <c r="D69" s="21" t="n"/>
      <c r="E69" s="21" t="n"/>
      <c r="F69" s="21" t="n"/>
      <c r="G69" s="21" t="n"/>
      <c r="H69" s="21" t="n"/>
      <c r="I69" s="21" t="n"/>
      <c r="J69" s="21" t="n"/>
      <c r="K69" s="40" t="n"/>
      <c r="L69" s="21" t="n"/>
      <c r="M69" s="21" t="n"/>
      <c r="N69" s="24">
        <f>IF($A69="","",IF($G69="","",IFERROR(VLOOKUP($G69,Assumptions!$A$5:$B$9,2,FALSE),"")))</f>
        <v/>
      </c>
      <c r="O69" s="16">
        <f>IF($A69="","",IF(OR($B69="",$C69="",$D69="",$E69="",$F69="",$G69="",$J69="",$K69="",$L69="",$M69="",$N69=""),"CHECK ENTRY",IF(OR($N69&gt;=Assumptions!$I$7,$K69&gt;=Assumptions!$I$8,$L69&lt;&gt;"Confirmed",$J69="Reschedule for owner follow-up"),"HUMAN CHECK","NO ALERT")))</f>
        <v/>
      </c>
    </row>
    <row r="70" ht="23" customHeight="1">
      <c r="A70" s="21" t="n"/>
      <c r="B70" s="39" t="n"/>
      <c r="C70" s="21" t="n"/>
      <c r="D70" s="21" t="n"/>
      <c r="E70" s="21" t="n"/>
      <c r="F70" s="21" t="n"/>
      <c r="G70" s="21" t="n"/>
      <c r="H70" s="21" t="n"/>
      <c r="I70" s="21" t="n"/>
      <c r="J70" s="21" t="n"/>
      <c r="K70" s="40" t="n"/>
      <c r="L70" s="21" t="n"/>
      <c r="M70" s="21" t="n"/>
      <c r="N70" s="25">
        <f>IF($A70="","",IF($G70="","",IFERROR(VLOOKUP($G70,Assumptions!$A$5:$B$9,2,FALSE),"")))</f>
        <v/>
      </c>
      <c r="O70" s="14">
        <f>IF($A70="","",IF(OR($B70="",$C70="",$D70="",$E70="",$F70="",$G70="",$J70="",$K70="",$L70="",$M70="",$N70=""),"CHECK ENTRY",IF(OR($N70&gt;=Assumptions!$I$7,$K70&gt;=Assumptions!$I$8,$L70&lt;&gt;"Confirmed",$J70="Reschedule for owner follow-up"),"HUMAN CHECK","NO ALERT")))</f>
        <v/>
      </c>
    </row>
    <row r="71" ht="23" customHeight="1">
      <c r="A71" s="21" t="n"/>
      <c r="B71" s="39" t="n"/>
      <c r="C71" s="21" t="n"/>
      <c r="D71" s="21" t="n"/>
      <c r="E71" s="21" t="n"/>
      <c r="F71" s="21" t="n"/>
      <c r="G71" s="21" t="n"/>
      <c r="H71" s="21" t="n"/>
      <c r="I71" s="21" t="n"/>
      <c r="J71" s="21" t="n"/>
      <c r="K71" s="40" t="n"/>
      <c r="L71" s="21" t="n"/>
      <c r="M71" s="21" t="n"/>
      <c r="N71" s="24">
        <f>IF($A71="","",IF($G71="","",IFERROR(VLOOKUP($G71,Assumptions!$A$5:$B$9,2,FALSE),"")))</f>
        <v/>
      </c>
      <c r="O71" s="16">
        <f>IF($A71="","",IF(OR($B71="",$C71="",$D71="",$E71="",$F71="",$G71="",$J71="",$K71="",$L71="",$M71="",$N71=""),"CHECK ENTRY",IF(OR($N71&gt;=Assumptions!$I$7,$K71&gt;=Assumptions!$I$8,$L71&lt;&gt;"Confirmed",$J71="Reschedule for owner follow-up"),"HUMAN CHECK","NO ALERT")))</f>
        <v/>
      </c>
    </row>
    <row r="72" ht="23" customHeight="1">
      <c r="A72" s="21" t="n"/>
      <c r="B72" s="39" t="n"/>
      <c r="C72" s="21" t="n"/>
      <c r="D72" s="21" t="n"/>
      <c r="E72" s="21" t="n"/>
      <c r="F72" s="21" t="n"/>
      <c r="G72" s="21" t="n"/>
      <c r="H72" s="21" t="n"/>
      <c r="I72" s="21" t="n"/>
      <c r="J72" s="21" t="n"/>
      <c r="K72" s="40" t="n"/>
      <c r="L72" s="21" t="n"/>
      <c r="M72" s="21" t="n"/>
      <c r="N72" s="25">
        <f>IF($A72="","",IF($G72="","",IFERROR(VLOOKUP($G72,Assumptions!$A$5:$B$9,2,FALSE),"")))</f>
        <v/>
      </c>
      <c r="O72" s="14">
        <f>IF($A72="","",IF(OR($B72="",$C72="",$D72="",$E72="",$F72="",$G72="",$J72="",$K72="",$L72="",$M72="",$N72=""),"CHECK ENTRY",IF(OR($N72&gt;=Assumptions!$I$7,$K72&gt;=Assumptions!$I$8,$L72&lt;&gt;"Confirmed",$J72="Reschedule for owner follow-up"),"HUMAN CHECK","NO ALERT")))</f>
        <v/>
      </c>
    </row>
    <row r="73" ht="23" customHeight="1">
      <c r="A73" s="21" t="n"/>
      <c r="B73" s="39" t="n"/>
      <c r="C73" s="21" t="n"/>
      <c r="D73" s="21" t="n"/>
      <c r="E73" s="21" t="n"/>
      <c r="F73" s="21" t="n"/>
      <c r="G73" s="21" t="n"/>
      <c r="H73" s="21" t="n"/>
      <c r="I73" s="21" t="n"/>
      <c r="J73" s="21" t="n"/>
      <c r="K73" s="40" t="n"/>
      <c r="L73" s="21" t="n"/>
      <c r="M73" s="21" t="n"/>
      <c r="N73" s="24">
        <f>IF($A73="","",IF($G73="","",IFERROR(VLOOKUP($G73,Assumptions!$A$5:$B$9,2,FALSE),"")))</f>
        <v/>
      </c>
      <c r="O73" s="16">
        <f>IF($A73="","",IF(OR($B73="",$C73="",$D73="",$E73="",$F73="",$G73="",$J73="",$K73="",$L73="",$M73="",$N73=""),"CHECK ENTRY",IF(OR($N73&gt;=Assumptions!$I$7,$K73&gt;=Assumptions!$I$8,$L73&lt;&gt;"Confirmed",$J73="Reschedule for owner follow-up"),"HUMAN CHECK","NO ALERT")))</f>
        <v/>
      </c>
    </row>
    <row r="74" ht="23" customHeight="1">
      <c r="A74" s="21" t="n"/>
      <c r="B74" s="39" t="n"/>
      <c r="C74" s="21" t="n"/>
      <c r="D74" s="21" t="n"/>
      <c r="E74" s="21" t="n"/>
      <c r="F74" s="21" t="n"/>
      <c r="G74" s="21" t="n"/>
      <c r="H74" s="21" t="n"/>
      <c r="I74" s="21" t="n"/>
      <c r="J74" s="21" t="n"/>
      <c r="K74" s="40" t="n"/>
      <c r="L74" s="21" t="n"/>
      <c r="M74" s="21" t="n"/>
      <c r="N74" s="25">
        <f>IF($A74="","",IF($G74="","",IFERROR(VLOOKUP($G74,Assumptions!$A$5:$B$9,2,FALSE),"")))</f>
        <v/>
      </c>
      <c r="O74" s="14">
        <f>IF($A74="","",IF(OR($B74="",$C74="",$D74="",$E74="",$F74="",$G74="",$J74="",$K74="",$L74="",$M74="",$N74=""),"CHECK ENTRY",IF(OR($N74&gt;=Assumptions!$I$7,$K74&gt;=Assumptions!$I$8,$L74&lt;&gt;"Confirmed",$J74="Reschedule for owner follow-up"),"HUMAN CHECK","NO ALERT")))</f>
        <v/>
      </c>
    </row>
    <row r="75" ht="23" customHeight="1">
      <c r="A75" s="21" t="n"/>
      <c r="B75" s="39" t="n"/>
      <c r="C75" s="21" t="n"/>
      <c r="D75" s="21" t="n"/>
      <c r="E75" s="21" t="n"/>
      <c r="F75" s="21" t="n"/>
      <c r="G75" s="21" t="n"/>
      <c r="H75" s="21" t="n"/>
      <c r="I75" s="21" t="n"/>
      <c r="J75" s="21" t="n"/>
      <c r="K75" s="40" t="n"/>
      <c r="L75" s="21" t="n"/>
      <c r="M75" s="21" t="n"/>
      <c r="N75" s="24">
        <f>IF($A75="","",IF($G75="","",IFERROR(VLOOKUP($G75,Assumptions!$A$5:$B$9,2,FALSE),"")))</f>
        <v/>
      </c>
      <c r="O75" s="16">
        <f>IF($A75="","",IF(OR($B75="",$C75="",$D75="",$E75="",$F75="",$G75="",$J75="",$K75="",$L75="",$M75="",$N75=""),"CHECK ENTRY",IF(OR($N75&gt;=Assumptions!$I$7,$K75&gt;=Assumptions!$I$8,$L75&lt;&gt;"Confirmed",$J75="Reschedule for owner follow-up"),"HUMAN CHECK","NO ALERT")))</f>
        <v/>
      </c>
    </row>
    <row r="76" ht="23" customHeight="1">
      <c r="A76" s="21" t="n"/>
      <c r="B76" s="39" t="n"/>
      <c r="C76" s="21" t="n"/>
      <c r="D76" s="21" t="n"/>
      <c r="E76" s="21" t="n"/>
      <c r="F76" s="21" t="n"/>
      <c r="G76" s="21" t="n"/>
      <c r="H76" s="21" t="n"/>
      <c r="I76" s="21" t="n"/>
      <c r="J76" s="21" t="n"/>
      <c r="K76" s="40" t="n"/>
      <c r="L76" s="21" t="n"/>
      <c r="M76" s="21" t="n"/>
      <c r="N76" s="25">
        <f>IF($A76="","",IF($G76="","",IFERROR(VLOOKUP($G76,Assumptions!$A$5:$B$9,2,FALSE),"")))</f>
        <v/>
      </c>
      <c r="O76" s="14">
        <f>IF($A76="","",IF(OR($B76="",$C76="",$D76="",$E76="",$F76="",$G76="",$J76="",$K76="",$L76="",$M76="",$N76=""),"CHECK ENTRY",IF(OR($N76&gt;=Assumptions!$I$7,$K76&gt;=Assumptions!$I$8,$L76&lt;&gt;"Confirmed",$J76="Reschedule for owner follow-up"),"HUMAN CHECK","NO ALERT")))</f>
        <v/>
      </c>
    </row>
    <row r="77" ht="23" customHeight="1">
      <c r="A77" s="21" t="n"/>
      <c r="B77" s="39" t="n"/>
      <c r="C77" s="21" t="n"/>
      <c r="D77" s="21" t="n"/>
      <c r="E77" s="21" t="n"/>
      <c r="F77" s="21" t="n"/>
      <c r="G77" s="21" t="n"/>
      <c r="H77" s="21" t="n"/>
      <c r="I77" s="21" t="n"/>
      <c r="J77" s="21" t="n"/>
      <c r="K77" s="40" t="n"/>
      <c r="L77" s="21" t="n"/>
      <c r="M77" s="21" t="n"/>
      <c r="N77" s="24">
        <f>IF($A77="","",IF($G77="","",IFERROR(VLOOKUP($G77,Assumptions!$A$5:$B$9,2,FALSE),"")))</f>
        <v/>
      </c>
      <c r="O77" s="16">
        <f>IF($A77="","",IF(OR($B77="",$C77="",$D77="",$E77="",$F77="",$G77="",$J77="",$K77="",$L77="",$M77="",$N77=""),"CHECK ENTRY",IF(OR($N77&gt;=Assumptions!$I$7,$K77&gt;=Assumptions!$I$8,$L77&lt;&gt;"Confirmed",$J77="Reschedule for owner follow-up"),"HUMAN CHECK","NO ALERT")))</f>
        <v/>
      </c>
    </row>
    <row r="78" ht="23" customHeight="1">
      <c r="A78" s="21" t="n"/>
      <c r="B78" s="39" t="n"/>
      <c r="C78" s="21" t="n"/>
      <c r="D78" s="21" t="n"/>
      <c r="E78" s="21" t="n"/>
      <c r="F78" s="21" t="n"/>
      <c r="G78" s="21" t="n"/>
      <c r="H78" s="21" t="n"/>
      <c r="I78" s="21" t="n"/>
      <c r="J78" s="21" t="n"/>
      <c r="K78" s="40" t="n"/>
      <c r="L78" s="21" t="n"/>
      <c r="M78" s="21" t="n"/>
      <c r="N78" s="25">
        <f>IF($A78="","",IF($G78="","",IFERROR(VLOOKUP($G78,Assumptions!$A$5:$B$9,2,FALSE),"")))</f>
        <v/>
      </c>
      <c r="O78" s="14">
        <f>IF($A78="","",IF(OR($B78="",$C78="",$D78="",$E78="",$F78="",$G78="",$J78="",$K78="",$L78="",$M78="",$N78=""),"CHECK ENTRY",IF(OR($N78&gt;=Assumptions!$I$7,$K78&gt;=Assumptions!$I$8,$L78&lt;&gt;"Confirmed",$J78="Reschedule for owner follow-up"),"HUMAN CHECK","NO ALERT")))</f>
        <v/>
      </c>
    </row>
    <row r="79" ht="23" customHeight="1">
      <c r="A79" s="21" t="n"/>
      <c r="B79" s="39" t="n"/>
      <c r="C79" s="21" t="n"/>
      <c r="D79" s="21" t="n"/>
      <c r="E79" s="21" t="n"/>
      <c r="F79" s="21" t="n"/>
      <c r="G79" s="21" t="n"/>
      <c r="H79" s="21" t="n"/>
      <c r="I79" s="21" t="n"/>
      <c r="J79" s="21" t="n"/>
      <c r="K79" s="40" t="n"/>
      <c r="L79" s="21" t="n"/>
      <c r="M79" s="21" t="n"/>
      <c r="N79" s="24">
        <f>IF($A79="","",IF($G79="","",IFERROR(VLOOKUP($G79,Assumptions!$A$5:$B$9,2,FALSE),"")))</f>
        <v/>
      </c>
      <c r="O79" s="16">
        <f>IF($A79="","",IF(OR($B79="",$C79="",$D79="",$E79="",$F79="",$G79="",$J79="",$K79="",$L79="",$M79="",$N79=""),"CHECK ENTRY",IF(OR($N79&gt;=Assumptions!$I$7,$K79&gt;=Assumptions!$I$8,$L79&lt;&gt;"Confirmed",$J79="Reschedule for owner follow-up"),"HUMAN CHECK","NO ALERT")))</f>
        <v/>
      </c>
    </row>
    <row r="80" ht="23" customHeight="1">
      <c r="A80" s="21" t="n"/>
      <c r="B80" s="39" t="n"/>
      <c r="C80" s="21" t="n"/>
      <c r="D80" s="21" t="n"/>
      <c r="E80" s="21" t="n"/>
      <c r="F80" s="21" t="n"/>
      <c r="G80" s="21" t="n"/>
      <c r="H80" s="21" t="n"/>
      <c r="I80" s="21" t="n"/>
      <c r="J80" s="21" t="n"/>
      <c r="K80" s="40" t="n"/>
      <c r="L80" s="21" t="n"/>
      <c r="M80" s="21" t="n"/>
      <c r="N80" s="25">
        <f>IF($A80="","",IF($G80="","",IFERROR(VLOOKUP($G80,Assumptions!$A$5:$B$9,2,FALSE),"")))</f>
        <v/>
      </c>
      <c r="O80" s="14">
        <f>IF($A80="","",IF(OR($B80="",$C80="",$D80="",$E80="",$F80="",$G80="",$J80="",$K80="",$L80="",$M80="",$N80=""),"CHECK ENTRY",IF(OR($N80&gt;=Assumptions!$I$7,$K80&gt;=Assumptions!$I$8,$L80&lt;&gt;"Confirmed",$J80="Reschedule for owner follow-up"),"HUMAN CHECK","NO ALERT")))</f>
        <v/>
      </c>
    </row>
    <row r="81" ht="23" customHeight="1">
      <c r="A81" s="21" t="n"/>
      <c r="B81" s="39" t="n"/>
      <c r="C81" s="21" t="n"/>
      <c r="D81" s="21" t="n"/>
      <c r="E81" s="21" t="n"/>
      <c r="F81" s="21" t="n"/>
      <c r="G81" s="21" t="n"/>
      <c r="H81" s="21" t="n"/>
      <c r="I81" s="21" t="n"/>
      <c r="J81" s="21" t="n"/>
      <c r="K81" s="40" t="n"/>
      <c r="L81" s="21" t="n"/>
      <c r="M81" s="21" t="n"/>
      <c r="N81" s="24">
        <f>IF($A81="","",IF($G81="","",IFERROR(VLOOKUP($G81,Assumptions!$A$5:$B$9,2,FALSE),"")))</f>
        <v/>
      </c>
      <c r="O81" s="16">
        <f>IF($A81="","",IF(OR($B81="",$C81="",$D81="",$E81="",$F81="",$G81="",$J81="",$K81="",$L81="",$M81="",$N81=""),"CHECK ENTRY",IF(OR($N81&gt;=Assumptions!$I$7,$K81&gt;=Assumptions!$I$8,$L81&lt;&gt;"Confirmed",$J81="Reschedule for owner follow-up"),"HUMAN CHECK","NO ALERT")))</f>
        <v/>
      </c>
    </row>
    <row r="82" ht="23" customHeight="1">
      <c r="A82" s="21" t="n"/>
      <c r="B82" s="39" t="n"/>
      <c r="C82" s="21" t="n"/>
      <c r="D82" s="21" t="n"/>
      <c r="E82" s="21" t="n"/>
      <c r="F82" s="21" t="n"/>
      <c r="G82" s="21" t="n"/>
      <c r="H82" s="21" t="n"/>
      <c r="I82" s="21" t="n"/>
      <c r="J82" s="21" t="n"/>
      <c r="K82" s="40" t="n"/>
      <c r="L82" s="21" t="n"/>
      <c r="M82" s="21" t="n"/>
      <c r="N82" s="25">
        <f>IF($A82="","",IF($G82="","",IFERROR(VLOOKUP($G82,Assumptions!$A$5:$B$9,2,FALSE),"")))</f>
        <v/>
      </c>
      <c r="O82" s="14">
        <f>IF($A82="","",IF(OR($B82="",$C82="",$D82="",$E82="",$F82="",$G82="",$J82="",$K82="",$L82="",$M82="",$N82=""),"CHECK ENTRY",IF(OR($N82&gt;=Assumptions!$I$7,$K82&gt;=Assumptions!$I$8,$L82&lt;&gt;"Confirmed",$J82="Reschedule for owner follow-up"),"HUMAN CHECK","NO ALERT")))</f>
        <v/>
      </c>
    </row>
    <row r="83" ht="23" customHeight="1">
      <c r="A83" s="21" t="n"/>
      <c r="B83" s="39" t="n"/>
      <c r="C83" s="21" t="n"/>
      <c r="D83" s="21" t="n"/>
      <c r="E83" s="21" t="n"/>
      <c r="F83" s="21" t="n"/>
      <c r="G83" s="21" t="n"/>
      <c r="H83" s="21" t="n"/>
      <c r="I83" s="21" t="n"/>
      <c r="J83" s="21" t="n"/>
      <c r="K83" s="40" t="n"/>
      <c r="L83" s="21" t="n"/>
      <c r="M83" s="21" t="n"/>
      <c r="N83" s="24">
        <f>IF($A83="","",IF($G83="","",IFERROR(VLOOKUP($G83,Assumptions!$A$5:$B$9,2,FALSE),"")))</f>
        <v/>
      </c>
      <c r="O83" s="16">
        <f>IF($A83="","",IF(OR($B83="",$C83="",$D83="",$E83="",$F83="",$G83="",$J83="",$K83="",$L83="",$M83="",$N83=""),"CHECK ENTRY",IF(OR($N83&gt;=Assumptions!$I$7,$K83&gt;=Assumptions!$I$8,$L83&lt;&gt;"Confirmed",$J83="Reschedule for owner follow-up"),"HUMAN CHECK","NO ALERT")))</f>
        <v/>
      </c>
    </row>
    <row r="84" ht="23" customHeight="1">
      <c r="A84" s="21" t="n"/>
      <c r="B84" s="39" t="n"/>
      <c r="C84" s="21" t="n"/>
      <c r="D84" s="21" t="n"/>
      <c r="E84" s="21" t="n"/>
      <c r="F84" s="21" t="n"/>
      <c r="G84" s="21" t="n"/>
      <c r="H84" s="21" t="n"/>
      <c r="I84" s="21" t="n"/>
      <c r="J84" s="21" t="n"/>
      <c r="K84" s="40" t="n"/>
      <c r="L84" s="21" t="n"/>
      <c r="M84" s="21" t="n"/>
      <c r="N84" s="25">
        <f>IF($A84="","",IF($G84="","",IFERROR(VLOOKUP($G84,Assumptions!$A$5:$B$9,2,FALSE),"")))</f>
        <v/>
      </c>
      <c r="O84" s="14">
        <f>IF($A84="","",IF(OR($B84="",$C84="",$D84="",$E84="",$F84="",$G84="",$J84="",$K84="",$L84="",$M84="",$N84=""),"CHECK ENTRY",IF(OR($N84&gt;=Assumptions!$I$7,$K84&gt;=Assumptions!$I$8,$L84&lt;&gt;"Confirmed",$J84="Reschedule for owner follow-up"),"HUMAN CHECK","NO ALERT")))</f>
        <v/>
      </c>
    </row>
    <row r="85" ht="23" customHeight="1">
      <c r="A85" s="21" t="n"/>
      <c r="B85" s="39" t="n"/>
      <c r="C85" s="21" t="n"/>
      <c r="D85" s="21" t="n"/>
      <c r="E85" s="21" t="n"/>
      <c r="F85" s="21" t="n"/>
      <c r="G85" s="21" t="n"/>
      <c r="H85" s="21" t="n"/>
      <c r="I85" s="21" t="n"/>
      <c r="J85" s="21" t="n"/>
      <c r="K85" s="40" t="n"/>
      <c r="L85" s="21" t="n"/>
      <c r="M85" s="21" t="n"/>
      <c r="N85" s="24">
        <f>IF($A85="","",IF($G85="","",IFERROR(VLOOKUP($G85,Assumptions!$A$5:$B$9,2,FALSE),"")))</f>
        <v/>
      </c>
      <c r="O85" s="16">
        <f>IF($A85="","",IF(OR($B85="",$C85="",$D85="",$E85="",$F85="",$G85="",$J85="",$K85="",$L85="",$M85="",$N85=""),"CHECK ENTRY",IF(OR($N85&gt;=Assumptions!$I$7,$K85&gt;=Assumptions!$I$8,$L85&lt;&gt;"Confirmed",$J85="Reschedule for owner follow-up"),"HUMAN CHECK","NO ALERT")))</f>
        <v/>
      </c>
    </row>
    <row r="86" ht="23" customHeight="1">
      <c r="A86" s="21" t="n"/>
      <c r="B86" s="39" t="n"/>
      <c r="C86" s="21" t="n"/>
      <c r="D86" s="21" t="n"/>
      <c r="E86" s="21" t="n"/>
      <c r="F86" s="21" t="n"/>
      <c r="G86" s="21" t="n"/>
      <c r="H86" s="21" t="n"/>
      <c r="I86" s="21" t="n"/>
      <c r="J86" s="21" t="n"/>
      <c r="K86" s="40" t="n"/>
      <c r="L86" s="21" t="n"/>
      <c r="M86" s="21" t="n"/>
      <c r="N86" s="25">
        <f>IF($A86="","",IF($G86="","",IFERROR(VLOOKUP($G86,Assumptions!$A$5:$B$9,2,FALSE),"")))</f>
        <v/>
      </c>
      <c r="O86" s="14">
        <f>IF($A86="","",IF(OR($B86="",$C86="",$D86="",$E86="",$F86="",$G86="",$J86="",$K86="",$L86="",$M86="",$N86=""),"CHECK ENTRY",IF(OR($N86&gt;=Assumptions!$I$7,$K86&gt;=Assumptions!$I$8,$L86&lt;&gt;"Confirmed",$J86="Reschedule for owner follow-up"),"HUMAN CHECK","NO ALERT")))</f>
        <v/>
      </c>
    </row>
    <row r="87" ht="23" customHeight="1">
      <c r="A87" s="21" t="n"/>
      <c r="B87" s="39" t="n"/>
      <c r="C87" s="21" t="n"/>
      <c r="D87" s="21" t="n"/>
      <c r="E87" s="21" t="n"/>
      <c r="F87" s="21" t="n"/>
      <c r="G87" s="21" t="n"/>
      <c r="H87" s="21" t="n"/>
      <c r="I87" s="21" t="n"/>
      <c r="J87" s="21" t="n"/>
      <c r="K87" s="40" t="n"/>
      <c r="L87" s="21" t="n"/>
      <c r="M87" s="21" t="n"/>
      <c r="N87" s="24">
        <f>IF($A87="","",IF($G87="","",IFERROR(VLOOKUP($G87,Assumptions!$A$5:$B$9,2,FALSE),"")))</f>
        <v/>
      </c>
      <c r="O87" s="16">
        <f>IF($A87="","",IF(OR($B87="",$C87="",$D87="",$E87="",$F87="",$G87="",$J87="",$K87="",$L87="",$M87="",$N87=""),"CHECK ENTRY",IF(OR($N87&gt;=Assumptions!$I$7,$K87&gt;=Assumptions!$I$8,$L87&lt;&gt;"Confirmed",$J87="Reschedule for owner follow-up"),"HUMAN CHECK","NO ALERT")))</f>
        <v/>
      </c>
    </row>
    <row r="88" ht="23" customHeight="1">
      <c r="A88" s="21" t="n"/>
      <c r="B88" s="39" t="n"/>
      <c r="C88" s="21" t="n"/>
      <c r="D88" s="21" t="n"/>
      <c r="E88" s="21" t="n"/>
      <c r="F88" s="21" t="n"/>
      <c r="G88" s="21" t="n"/>
      <c r="H88" s="21" t="n"/>
      <c r="I88" s="21" t="n"/>
      <c r="J88" s="21" t="n"/>
      <c r="K88" s="40" t="n"/>
      <c r="L88" s="21" t="n"/>
      <c r="M88" s="21" t="n"/>
      <c r="N88" s="25">
        <f>IF($A88="","",IF($G88="","",IFERROR(VLOOKUP($G88,Assumptions!$A$5:$B$9,2,FALSE),"")))</f>
        <v/>
      </c>
      <c r="O88" s="14">
        <f>IF($A88="","",IF(OR($B88="",$C88="",$D88="",$E88="",$F88="",$G88="",$J88="",$K88="",$L88="",$M88="",$N88=""),"CHECK ENTRY",IF(OR($N88&gt;=Assumptions!$I$7,$K88&gt;=Assumptions!$I$8,$L88&lt;&gt;"Confirmed",$J88="Reschedule for owner follow-up"),"HUMAN CHECK","NO ALERT")))</f>
        <v/>
      </c>
    </row>
    <row r="89" ht="23" customHeight="1">
      <c r="A89" s="21" t="n"/>
      <c r="B89" s="39" t="n"/>
      <c r="C89" s="21" t="n"/>
      <c r="D89" s="21" t="n"/>
      <c r="E89" s="21" t="n"/>
      <c r="F89" s="21" t="n"/>
      <c r="G89" s="21" t="n"/>
      <c r="H89" s="21" t="n"/>
      <c r="I89" s="21" t="n"/>
      <c r="J89" s="21" t="n"/>
      <c r="K89" s="40" t="n"/>
      <c r="L89" s="21" t="n"/>
      <c r="M89" s="21" t="n"/>
      <c r="N89" s="24">
        <f>IF($A89="","",IF($G89="","",IFERROR(VLOOKUP($G89,Assumptions!$A$5:$B$9,2,FALSE),"")))</f>
        <v/>
      </c>
      <c r="O89" s="16">
        <f>IF($A89="","",IF(OR($B89="",$C89="",$D89="",$E89="",$F89="",$G89="",$J89="",$K89="",$L89="",$M89="",$N89=""),"CHECK ENTRY",IF(OR($N89&gt;=Assumptions!$I$7,$K89&gt;=Assumptions!$I$8,$L89&lt;&gt;"Confirmed",$J89="Reschedule for owner follow-up"),"HUMAN CHECK","NO ALERT")))</f>
        <v/>
      </c>
    </row>
    <row r="90" ht="23" customHeight="1">
      <c r="A90" s="21" t="n"/>
      <c r="B90" s="39" t="n"/>
      <c r="C90" s="21" t="n"/>
      <c r="D90" s="21" t="n"/>
      <c r="E90" s="21" t="n"/>
      <c r="F90" s="21" t="n"/>
      <c r="G90" s="21" t="n"/>
      <c r="H90" s="21" t="n"/>
      <c r="I90" s="21" t="n"/>
      <c r="J90" s="21" t="n"/>
      <c r="K90" s="40" t="n"/>
      <c r="L90" s="21" t="n"/>
      <c r="M90" s="21" t="n"/>
      <c r="N90" s="25">
        <f>IF($A90="","",IF($G90="","",IFERROR(VLOOKUP($G90,Assumptions!$A$5:$B$9,2,FALSE),"")))</f>
        <v/>
      </c>
      <c r="O90" s="14">
        <f>IF($A90="","",IF(OR($B90="",$C90="",$D90="",$E90="",$F90="",$G90="",$J90="",$K90="",$L90="",$M90="",$N90=""),"CHECK ENTRY",IF(OR($N90&gt;=Assumptions!$I$7,$K90&gt;=Assumptions!$I$8,$L90&lt;&gt;"Confirmed",$J90="Reschedule for owner follow-up"),"HUMAN CHECK","NO ALERT")))</f>
        <v/>
      </c>
    </row>
    <row r="91" ht="23" customHeight="1">
      <c r="A91" s="21" t="n"/>
      <c r="B91" s="39" t="n"/>
      <c r="C91" s="21" t="n"/>
      <c r="D91" s="21" t="n"/>
      <c r="E91" s="21" t="n"/>
      <c r="F91" s="21" t="n"/>
      <c r="G91" s="21" t="n"/>
      <c r="H91" s="21" t="n"/>
      <c r="I91" s="21" t="n"/>
      <c r="J91" s="21" t="n"/>
      <c r="K91" s="40" t="n"/>
      <c r="L91" s="21" t="n"/>
      <c r="M91" s="21" t="n"/>
      <c r="N91" s="24">
        <f>IF($A91="","",IF($G91="","",IFERROR(VLOOKUP($G91,Assumptions!$A$5:$B$9,2,FALSE),"")))</f>
        <v/>
      </c>
      <c r="O91" s="16">
        <f>IF($A91="","",IF(OR($B91="",$C91="",$D91="",$E91="",$F91="",$G91="",$J91="",$K91="",$L91="",$M91="",$N91=""),"CHECK ENTRY",IF(OR($N91&gt;=Assumptions!$I$7,$K91&gt;=Assumptions!$I$8,$L91&lt;&gt;"Confirmed",$J91="Reschedule for owner follow-up"),"HUMAN CHECK","NO ALERT")))</f>
        <v/>
      </c>
    </row>
    <row r="92" ht="23" customHeight="1">
      <c r="A92" s="21" t="n"/>
      <c r="B92" s="39" t="n"/>
      <c r="C92" s="21" t="n"/>
      <c r="D92" s="21" t="n"/>
      <c r="E92" s="21" t="n"/>
      <c r="F92" s="21" t="n"/>
      <c r="G92" s="21" t="n"/>
      <c r="H92" s="21" t="n"/>
      <c r="I92" s="21" t="n"/>
      <c r="J92" s="21" t="n"/>
      <c r="K92" s="40" t="n"/>
      <c r="L92" s="21" t="n"/>
      <c r="M92" s="21" t="n"/>
      <c r="N92" s="25">
        <f>IF($A92="","",IF($G92="","",IFERROR(VLOOKUP($G92,Assumptions!$A$5:$B$9,2,FALSE),"")))</f>
        <v/>
      </c>
      <c r="O92" s="14">
        <f>IF($A92="","",IF(OR($B92="",$C92="",$D92="",$E92="",$F92="",$G92="",$J92="",$K92="",$L92="",$M92="",$N92=""),"CHECK ENTRY",IF(OR($N92&gt;=Assumptions!$I$7,$K92&gt;=Assumptions!$I$8,$L92&lt;&gt;"Confirmed",$J92="Reschedule for owner follow-up"),"HUMAN CHECK","NO ALERT")))</f>
        <v/>
      </c>
    </row>
    <row r="93" ht="23" customHeight="1">
      <c r="A93" s="21" t="n"/>
      <c r="B93" s="39" t="n"/>
      <c r="C93" s="21" t="n"/>
      <c r="D93" s="21" t="n"/>
      <c r="E93" s="21" t="n"/>
      <c r="F93" s="21" t="n"/>
      <c r="G93" s="21" t="n"/>
      <c r="H93" s="21" t="n"/>
      <c r="I93" s="21" t="n"/>
      <c r="J93" s="21" t="n"/>
      <c r="K93" s="40" t="n"/>
      <c r="L93" s="21" t="n"/>
      <c r="M93" s="21" t="n"/>
      <c r="N93" s="24">
        <f>IF($A93="","",IF($G93="","",IFERROR(VLOOKUP($G93,Assumptions!$A$5:$B$9,2,FALSE),"")))</f>
        <v/>
      </c>
      <c r="O93" s="16">
        <f>IF($A93="","",IF(OR($B93="",$C93="",$D93="",$E93="",$F93="",$G93="",$J93="",$K93="",$L93="",$M93="",$N93=""),"CHECK ENTRY",IF(OR($N93&gt;=Assumptions!$I$7,$K93&gt;=Assumptions!$I$8,$L93&lt;&gt;"Confirmed",$J93="Reschedule for owner follow-up"),"HUMAN CHECK","NO ALERT")))</f>
        <v/>
      </c>
    </row>
    <row r="94" ht="23" customHeight="1">
      <c r="A94" s="21" t="n"/>
      <c r="B94" s="39" t="n"/>
      <c r="C94" s="21" t="n"/>
      <c r="D94" s="21" t="n"/>
      <c r="E94" s="21" t="n"/>
      <c r="F94" s="21" t="n"/>
      <c r="G94" s="21" t="n"/>
      <c r="H94" s="21" t="n"/>
      <c r="I94" s="21" t="n"/>
      <c r="J94" s="21" t="n"/>
      <c r="K94" s="40" t="n"/>
      <c r="L94" s="21" t="n"/>
      <c r="M94" s="21" t="n"/>
      <c r="N94" s="25">
        <f>IF($A94="","",IF($G94="","",IFERROR(VLOOKUP($G94,Assumptions!$A$5:$B$9,2,FALSE),"")))</f>
        <v/>
      </c>
      <c r="O94" s="14">
        <f>IF($A94="","",IF(OR($B94="",$C94="",$D94="",$E94="",$F94="",$G94="",$J94="",$K94="",$L94="",$M94="",$N94=""),"CHECK ENTRY",IF(OR($N94&gt;=Assumptions!$I$7,$K94&gt;=Assumptions!$I$8,$L94&lt;&gt;"Confirmed",$J94="Reschedule for owner follow-up"),"HUMAN CHECK","NO ALERT")))</f>
        <v/>
      </c>
    </row>
    <row r="95" ht="23" customHeight="1">
      <c r="A95" s="21" t="n"/>
      <c r="B95" s="39" t="n"/>
      <c r="C95" s="21" t="n"/>
      <c r="D95" s="21" t="n"/>
      <c r="E95" s="21" t="n"/>
      <c r="F95" s="21" t="n"/>
      <c r="G95" s="21" t="n"/>
      <c r="H95" s="21" t="n"/>
      <c r="I95" s="21" t="n"/>
      <c r="J95" s="21" t="n"/>
      <c r="K95" s="40" t="n"/>
      <c r="L95" s="21" t="n"/>
      <c r="M95" s="21" t="n"/>
      <c r="N95" s="24">
        <f>IF($A95="","",IF($G95="","",IFERROR(VLOOKUP($G95,Assumptions!$A$5:$B$9,2,FALSE),"")))</f>
        <v/>
      </c>
      <c r="O95" s="16">
        <f>IF($A95="","",IF(OR($B95="",$C95="",$D95="",$E95="",$F95="",$G95="",$J95="",$K95="",$L95="",$M95="",$N95=""),"CHECK ENTRY",IF(OR($N95&gt;=Assumptions!$I$7,$K95&gt;=Assumptions!$I$8,$L95&lt;&gt;"Confirmed",$J95="Reschedule for owner follow-up"),"HUMAN CHECK","NO ALERT")))</f>
        <v/>
      </c>
    </row>
    <row r="96" ht="23" customHeight="1">
      <c r="A96" s="21" t="n"/>
      <c r="B96" s="39" t="n"/>
      <c r="C96" s="21" t="n"/>
      <c r="D96" s="21" t="n"/>
      <c r="E96" s="21" t="n"/>
      <c r="F96" s="21" t="n"/>
      <c r="G96" s="21" t="n"/>
      <c r="H96" s="21" t="n"/>
      <c r="I96" s="21" t="n"/>
      <c r="J96" s="21" t="n"/>
      <c r="K96" s="40" t="n"/>
      <c r="L96" s="21" t="n"/>
      <c r="M96" s="21" t="n"/>
      <c r="N96" s="25">
        <f>IF($A96="","",IF($G96="","",IFERROR(VLOOKUP($G96,Assumptions!$A$5:$B$9,2,FALSE),"")))</f>
        <v/>
      </c>
      <c r="O96" s="14">
        <f>IF($A96="","",IF(OR($B96="",$C96="",$D96="",$E96="",$F96="",$G96="",$J96="",$K96="",$L96="",$M96="",$N96=""),"CHECK ENTRY",IF(OR($N96&gt;=Assumptions!$I$7,$K96&gt;=Assumptions!$I$8,$L96&lt;&gt;"Confirmed",$J96="Reschedule for owner follow-up"),"HUMAN CHECK","NO ALERT")))</f>
        <v/>
      </c>
    </row>
    <row r="97" ht="23" customHeight="1">
      <c r="A97" s="21" t="n"/>
      <c r="B97" s="39" t="n"/>
      <c r="C97" s="21" t="n"/>
      <c r="D97" s="21" t="n"/>
      <c r="E97" s="21" t="n"/>
      <c r="F97" s="21" t="n"/>
      <c r="G97" s="21" t="n"/>
      <c r="H97" s="21" t="n"/>
      <c r="I97" s="21" t="n"/>
      <c r="J97" s="21" t="n"/>
      <c r="K97" s="40" t="n"/>
      <c r="L97" s="21" t="n"/>
      <c r="M97" s="21" t="n"/>
      <c r="N97" s="24">
        <f>IF($A97="","",IF($G97="","",IFERROR(VLOOKUP($G97,Assumptions!$A$5:$B$9,2,FALSE),"")))</f>
        <v/>
      </c>
      <c r="O97" s="16">
        <f>IF($A97="","",IF(OR($B97="",$C97="",$D97="",$E97="",$F97="",$G97="",$J97="",$K97="",$L97="",$M97="",$N97=""),"CHECK ENTRY",IF(OR($N97&gt;=Assumptions!$I$7,$K97&gt;=Assumptions!$I$8,$L97&lt;&gt;"Confirmed",$J97="Reschedule for owner follow-up"),"HUMAN CHECK","NO ALERT")))</f>
        <v/>
      </c>
    </row>
    <row r="98" ht="23" customHeight="1">
      <c r="A98" s="21" t="n"/>
      <c r="B98" s="39" t="n"/>
      <c r="C98" s="21" t="n"/>
      <c r="D98" s="21" t="n"/>
      <c r="E98" s="21" t="n"/>
      <c r="F98" s="21" t="n"/>
      <c r="G98" s="21" t="n"/>
      <c r="H98" s="21" t="n"/>
      <c r="I98" s="21" t="n"/>
      <c r="J98" s="21" t="n"/>
      <c r="K98" s="40" t="n"/>
      <c r="L98" s="21" t="n"/>
      <c r="M98" s="21" t="n"/>
      <c r="N98" s="25">
        <f>IF($A98="","",IF($G98="","",IFERROR(VLOOKUP($G98,Assumptions!$A$5:$B$9,2,FALSE),"")))</f>
        <v/>
      </c>
      <c r="O98" s="14">
        <f>IF($A98="","",IF(OR($B98="",$C98="",$D98="",$E98="",$F98="",$G98="",$J98="",$K98="",$L98="",$M98="",$N98=""),"CHECK ENTRY",IF(OR($N98&gt;=Assumptions!$I$7,$K98&gt;=Assumptions!$I$8,$L98&lt;&gt;"Confirmed",$J98="Reschedule for owner follow-up"),"HUMAN CHECK","NO ALERT")))</f>
        <v/>
      </c>
    </row>
    <row r="99" ht="23" customHeight="1">
      <c r="A99" s="21" t="n"/>
      <c r="B99" s="39" t="n"/>
      <c r="C99" s="21" t="n"/>
      <c r="D99" s="21" t="n"/>
      <c r="E99" s="21" t="n"/>
      <c r="F99" s="21" t="n"/>
      <c r="G99" s="21" t="n"/>
      <c r="H99" s="21" t="n"/>
      <c r="I99" s="21" t="n"/>
      <c r="J99" s="21" t="n"/>
      <c r="K99" s="40" t="n"/>
      <c r="L99" s="21" t="n"/>
      <c r="M99" s="21" t="n"/>
      <c r="N99" s="24">
        <f>IF($A99="","",IF($G99="","",IFERROR(VLOOKUP($G99,Assumptions!$A$5:$B$9,2,FALSE),"")))</f>
        <v/>
      </c>
      <c r="O99" s="16">
        <f>IF($A99="","",IF(OR($B99="",$C99="",$D99="",$E99="",$F99="",$G99="",$J99="",$K99="",$L99="",$M99="",$N99=""),"CHECK ENTRY",IF(OR($N99&gt;=Assumptions!$I$7,$K99&gt;=Assumptions!$I$8,$L99&lt;&gt;"Confirmed",$J99="Reschedule for owner follow-up"),"HUMAN CHECK","NO ALERT")))</f>
        <v/>
      </c>
    </row>
    <row r="100" ht="23" customHeight="1">
      <c r="A100" s="21" t="n"/>
      <c r="B100" s="39" t="n"/>
      <c r="C100" s="21" t="n"/>
      <c r="D100" s="21" t="n"/>
      <c r="E100" s="21" t="n"/>
      <c r="F100" s="21" t="n"/>
      <c r="G100" s="21" t="n"/>
      <c r="H100" s="21" t="n"/>
      <c r="I100" s="21" t="n"/>
      <c r="J100" s="21" t="n"/>
      <c r="K100" s="40" t="n"/>
      <c r="L100" s="21" t="n"/>
      <c r="M100" s="21" t="n"/>
      <c r="N100" s="25">
        <f>IF($A100="","",IF($G100="","",IFERROR(VLOOKUP($G100,Assumptions!$A$5:$B$9,2,FALSE),"")))</f>
        <v/>
      </c>
      <c r="O100" s="14">
        <f>IF($A100="","",IF(OR($B100="",$C100="",$D100="",$E100="",$F100="",$G100="",$J100="",$K100="",$L100="",$M100="",$N100=""),"CHECK ENTRY",IF(OR($N100&gt;=Assumptions!$I$7,$K100&gt;=Assumptions!$I$8,$L100&lt;&gt;"Confirmed",$J100="Reschedule for owner follow-up"),"HUMAN CHECK","NO ALERT")))</f>
        <v/>
      </c>
    </row>
    <row r="101" ht="23" customHeight="1">
      <c r="A101" s="21" t="n"/>
      <c r="B101" s="39" t="n"/>
      <c r="C101" s="21" t="n"/>
      <c r="D101" s="21" t="n"/>
      <c r="E101" s="21" t="n"/>
      <c r="F101" s="21" t="n"/>
      <c r="G101" s="21" t="n"/>
      <c r="H101" s="21" t="n"/>
      <c r="I101" s="21" t="n"/>
      <c r="J101" s="21" t="n"/>
      <c r="K101" s="40" t="n"/>
      <c r="L101" s="21" t="n"/>
      <c r="M101" s="21" t="n"/>
      <c r="N101" s="24">
        <f>IF($A101="","",IF($G101="","",IFERROR(VLOOKUP($G101,Assumptions!$A$5:$B$9,2,FALSE),"")))</f>
        <v/>
      </c>
      <c r="O101" s="16">
        <f>IF($A101="","",IF(OR($B101="",$C101="",$D101="",$E101="",$F101="",$G101="",$J101="",$K101="",$L101="",$M101="",$N101=""),"CHECK ENTRY",IF(OR($N101&gt;=Assumptions!$I$7,$K101&gt;=Assumptions!$I$8,$L101&lt;&gt;"Confirmed",$J101="Reschedule for owner follow-up"),"HUMAN CHECK","NO ALERT")))</f>
        <v/>
      </c>
    </row>
    <row r="102" ht="23" customHeight="1">
      <c r="A102" s="21" t="n"/>
      <c r="B102" s="39" t="n"/>
      <c r="C102" s="21" t="n"/>
      <c r="D102" s="21" t="n"/>
      <c r="E102" s="21" t="n"/>
      <c r="F102" s="21" t="n"/>
      <c r="G102" s="21" t="n"/>
      <c r="H102" s="21" t="n"/>
      <c r="I102" s="21" t="n"/>
      <c r="J102" s="21" t="n"/>
      <c r="K102" s="40" t="n"/>
      <c r="L102" s="21" t="n"/>
      <c r="M102" s="21" t="n"/>
      <c r="N102" s="25">
        <f>IF($A102="","",IF($G102="","",IFERROR(VLOOKUP($G102,Assumptions!$A$5:$B$9,2,FALSE),"")))</f>
        <v/>
      </c>
      <c r="O102" s="14">
        <f>IF($A102="","",IF(OR($B102="",$C102="",$D102="",$E102="",$F102="",$G102="",$J102="",$K102="",$L102="",$M102="",$N102=""),"CHECK ENTRY",IF(OR($N102&gt;=Assumptions!$I$7,$K102&gt;=Assumptions!$I$8,$L102&lt;&gt;"Confirmed",$J102="Reschedule for owner follow-up"),"HUMAN CHECK","NO ALERT")))</f>
        <v/>
      </c>
    </row>
    <row r="103" ht="23" customHeight="1">
      <c r="A103" s="21" t="n"/>
      <c r="B103" s="39" t="n"/>
      <c r="C103" s="21" t="n"/>
      <c r="D103" s="21" t="n"/>
      <c r="E103" s="21" t="n"/>
      <c r="F103" s="21" t="n"/>
      <c r="G103" s="21" t="n"/>
      <c r="H103" s="21" t="n"/>
      <c r="I103" s="21" t="n"/>
      <c r="J103" s="21" t="n"/>
      <c r="K103" s="40" t="n"/>
      <c r="L103" s="21" t="n"/>
      <c r="M103" s="21" t="n"/>
      <c r="N103" s="24">
        <f>IF($A103="","",IF($G103="","",IFERROR(VLOOKUP($G103,Assumptions!$A$5:$B$9,2,FALSE),"")))</f>
        <v/>
      </c>
      <c r="O103" s="16">
        <f>IF($A103="","",IF(OR($B103="",$C103="",$D103="",$E103="",$F103="",$G103="",$J103="",$K103="",$L103="",$M103="",$N103=""),"CHECK ENTRY",IF(OR($N103&gt;=Assumptions!$I$7,$K103&gt;=Assumptions!$I$8,$L103&lt;&gt;"Confirmed",$J103="Reschedule for owner follow-up"),"HUMAN CHECK","NO ALERT")))</f>
        <v/>
      </c>
    </row>
    <row r="104" ht="23" customHeight="1">
      <c r="A104" s="21" t="n"/>
      <c r="B104" s="39" t="n"/>
      <c r="C104" s="21" t="n"/>
      <c r="D104" s="21" t="n"/>
      <c r="E104" s="21" t="n"/>
      <c r="F104" s="21" t="n"/>
      <c r="G104" s="21" t="n"/>
      <c r="H104" s="21" t="n"/>
      <c r="I104" s="21" t="n"/>
      <c r="J104" s="21" t="n"/>
      <c r="K104" s="40" t="n"/>
      <c r="L104" s="21" t="n"/>
      <c r="M104" s="21" t="n"/>
      <c r="N104" s="25">
        <f>IF($A104="","",IF($G104="","",IFERROR(VLOOKUP($G104,Assumptions!$A$5:$B$9,2,FALSE),"")))</f>
        <v/>
      </c>
      <c r="O104" s="14">
        <f>IF($A104="","",IF(OR($B104="",$C104="",$D104="",$E104="",$F104="",$G104="",$J104="",$K104="",$L104="",$M104="",$N104=""),"CHECK ENTRY",IF(OR($N104&gt;=Assumptions!$I$7,$K104&gt;=Assumptions!$I$8,$L104&lt;&gt;"Confirmed",$J104="Reschedule for owner follow-up"),"HUMAN CHECK","NO ALERT")))</f>
        <v/>
      </c>
    </row>
  </sheetData>
  <autoFilter ref="A4:O104"/>
  <conditionalFormatting sqref="O5:O104">
    <cfRule type="expression" priority="1" dxfId="0">
      <formula>$O5="HUMAN CHECK"</formula>
    </cfRule>
    <cfRule type="expression" priority="2" dxfId="1">
      <formula>$O5="CHECK ENTRY"</formula>
    </cfRule>
    <cfRule type="expression" priority="3" dxfId="2">
      <formula>$O5="NO ALERT"</formula>
    </cfRule>
  </conditionalFormatting>
  <dataValidations count="8">
    <dataValidation sqref="B5:B104" showDropDown="0" showInputMessage="1" showErrorMessage="1" allowBlank="0" errorTitle="Date outside the allowed window" error="Enter a valid date or update the visible date limits on Assumptions." promptTitle="Visit date" prompt="Enter a date within the editable date window on Assumptions." type="date" errorStyle="stop" operator="between">
      <formula1>INDIRECT("Assumptions!$I$5")</formula1>
      <formula2>INDIRECT("Assumptions!$I$6")</formula2>
    </dataValidation>
    <dataValidation sqref="E5:E104" showDropDown="0" showInputMessage="0" showErrorMessage="1" allowBlank="0" errorTitle="Choose an assigned groomer" error="Select a groomer from the editable Assumptions list." type="list">
      <formula1>INDIRECT("Assumptions!$J$5:$J$8")</formula1>
    </dataValidation>
    <dataValidation sqref="F5:F104" showDropDown="0" showInputMessage="0" showErrorMessage="1" allowBlank="0" errorTitle="Choose a coat length" error="Select a coat length from the editable Assumptions list." type="list">
      <formula1>INDIRECT("Assumptions!$D$5:$D$9")</formula1>
    </dataValidation>
    <dataValidation sqref="G5:G104" showDropDown="0" showInputMessage="0" showErrorMessage="1" allowBlank="0" errorTitle="Choose a coat condition" error="Select a coat condition from the editable Assumptions list." type="list">
      <formula1>INDIRECT("Assumptions!$A$5:$A$9")</formula1>
    </dataValidation>
    <dataValidation sqref="J5:J104" showDropDown="0" showInputMessage="0" showErrorMessage="1" allowBlank="0" errorTitle="Choose a handling scope" error="Select the agreed handling scope from the editable Assumptions list." type="list">
      <formula1>INDIRECT("Assumptions!$F$5:$F$9")</formula1>
    </dataValidation>
    <dataValidation sqref="K5:K104" showDropDown="0" showInputMessage="1" showErrorMessage="1" allowBlank="0" errorTitle="Minutes outside the allowed range" error="Enter a whole number within the maximum on Assumptions." promptTitle="Estimated extra minutes" prompt="Enter whole minutes from zero through the visible maximum." type="whole" errorStyle="stop" operator="between">
      <formula1>0</formula1>
      <formula2>INDIRECT("Assumptions!$I$9")</formula2>
    </dataValidation>
    <dataValidation sqref="L5:L104" showDropDown="0" showInputMessage="0" showErrorMessage="1" allowBlank="0" errorTitle="Choose acknowledgment status" error="Select Confirmed, Pending, or Declined." type="list">
      <formula1>INDIRECT("Assumptions!$D$13:$D$15")</formula1>
    </dataValidation>
    <dataValidation sqref="M5:M104" showDropDown="0" showInputMessage="0" showErrorMessage="1" allowBlank="0" errorTitle="Choose a visit status" error="Select a visit status from the editable Assumptions list." type="list">
      <formula1>INDIRECT("Assumptions!$F$13:$F$16")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8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3" customWidth="1" min="3" max="3"/>
    <col width="25" customWidth="1" min="4" max="4"/>
    <col width="3" customWidth="1" min="5" max="5"/>
    <col width="34" customWidth="1" min="6" max="6"/>
    <col width="3" customWidth="1" min="7" max="7"/>
    <col width="28" customWidth="1" min="8" max="8"/>
    <col width="17" customWidth="1" min="9" max="9"/>
    <col width="24" customWidth="1" min="10" max="10"/>
  </cols>
  <sheetData>
    <row r="1" ht="25" customHeight="1">
      <c r="A1" s="17" t="inlineStr">
        <is>
          <t>Coat Condition Lists and Limits</t>
        </is>
      </c>
      <c r="B1" s="18" t="n"/>
      <c r="C1" s="18" t="n"/>
      <c r="D1" s="18" t="n"/>
      <c r="E1" s="18" t="n"/>
      <c r="F1" s="18" t="n"/>
      <c r="G1" s="18" t="n"/>
      <c r="H1" s="18" t="n"/>
      <c r="I1" s="18" t="n"/>
      <c r="J1" s="18" t="n"/>
    </row>
    <row r="2" ht="28" customHeight="1">
      <c r="A2" s="26" t="inlineStr">
        <is>
          <t>Editable choices and limits support consistent current-visit entries.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</row>
    <row r="3">
      <c r="A3" s="27" t="inlineStr">
        <is>
          <t>Coat condition scale</t>
        </is>
      </c>
      <c r="B3" s="27" t="n"/>
      <c r="D3" s="27" t="inlineStr">
        <is>
          <t>Coat lengths</t>
        </is>
      </c>
      <c r="F3" s="27" t="inlineStr">
        <is>
          <t>Handling scopes</t>
        </is>
      </c>
      <c r="H3" s="27" t="inlineStr">
        <is>
          <t>Entry limits</t>
        </is>
      </c>
      <c r="I3" s="27" t="n"/>
      <c r="J3" s="27" t="inlineStr">
        <is>
          <t>Groomer assignments</t>
        </is>
      </c>
    </row>
    <row r="4">
      <c r="A4" s="20" t="inlineStr">
        <is>
          <t>Coat Condition</t>
        </is>
      </c>
      <c r="B4" s="20" t="inlineStr">
        <is>
          <t>Severity Score</t>
        </is>
      </c>
      <c r="D4" s="20" t="inlineStr">
        <is>
          <t>Coat Length</t>
        </is>
      </c>
      <c r="F4" s="20" t="inlineStr">
        <is>
          <t>Agreed Handling Scope</t>
        </is>
      </c>
      <c r="H4" s="20" t="inlineStr">
        <is>
          <t>Setting</t>
        </is>
      </c>
      <c r="I4" s="20" t="inlineStr">
        <is>
          <t>Value</t>
        </is>
      </c>
      <c r="J4" s="20" t="inlineStr">
        <is>
          <t>Assigned Groomer</t>
        </is>
      </c>
    </row>
    <row r="5">
      <c r="A5" s="21" t="inlineStr">
        <is>
          <t>Clear</t>
        </is>
      </c>
      <c r="B5" s="21" t="n">
        <v>1</v>
      </c>
      <c r="D5" s="21" t="inlineStr">
        <is>
          <t>Short</t>
        </is>
      </c>
      <c r="F5" s="21" t="inlineStr">
        <is>
          <t>Standard brush-out</t>
        </is>
      </c>
      <c r="H5" s="4" t="inlineStr">
        <is>
          <t>Earliest visit date</t>
        </is>
      </c>
      <c r="I5" s="39" t="n">
        <v>45658</v>
      </c>
      <c r="J5" s="21" t="inlineStr">
        <is>
          <t>Fictional Groomer A</t>
        </is>
      </c>
    </row>
    <row r="6">
      <c r="A6" s="21" t="inlineStr">
        <is>
          <t>Light tangles</t>
        </is>
      </c>
      <c r="B6" s="21" t="n">
        <v>2</v>
      </c>
      <c r="D6" s="21" t="inlineStr">
        <is>
          <t>Medium</t>
        </is>
      </c>
      <c r="F6" s="21" t="inlineStr">
        <is>
          <t>Extra brushing</t>
        </is>
      </c>
      <c r="H6" s="4" t="inlineStr">
        <is>
          <t>Latest visit date</t>
        </is>
      </c>
      <c r="I6" s="39" t="n">
        <v>46752</v>
      </c>
      <c r="J6" s="21" t="inlineStr">
        <is>
          <t>Fictional Groomer B</t>
        </is>
      </c>
    </row>
    <row r="7">
      <c r="A7" s="21" t="inlineStr">
        <is>
          <t>Moderate matting</t>
        </is>
      </c>
      <c r="B7" s="21" t="n">
        <v>3</v>
      </c>
      <c r="D7" s="21" t="inlineStr">
        <is>
          <t>Long</t>
        </is>
      </c>
      <c r="F7" s="21" t="inlineStr">
        <is>
          <t>Partial clip</t>
        </is>
      </c>
      <c r="H7" s="4" t="inlineStr">
        <is>
          <t>Human-check severity</t>
        </is>
      </c>
      <c r="I7" s="28" t="n">
        <v>4</v>
      </c>
      <c r="J7" s="21" t="inlineStr">
        <is>
          <t>Fictional Groomer C</t>
        </is>
      </c>
    </row>
    <row r="8">
      <c r="A8" s="21" t="inlineStr">
        <is>
          <t>Severe matting</t>
        </is>
      </c>
      <c r="B8" s="21" t="n">
        <v>4</v>
      </c>
      <c r="D8" s="21" t="inlineStr">
        <is>
          <t>Double coat</t>
        </is>
      </c>
      <c r="F8" s="21" t="inlineStr">
        <is>
          <t>Short clip</t>
        </is>
      </c>
      <c r="H8" s="4" t="inlineStr">
        <is>
          <t>Human-check extra minutes</t>
        </is>
      </c>
      <c r="I8" s="40" t="n">
        <v>45</v>
      </c>
      <c r="J8" s="21" t="inlineStr">
        <is>
          <t>Fictional Groomer D</t>
        </is>
      </c>
    </row>
    <row r="9">
      <c r="A9" s="21" t="inlineStr">
        <is>
          <t>Pelting</t>
        </is>
      </c>
      <c r="B9" s="21" t="n">
        <v>5</v>
      </c>
      <c r="D9" s="21" t="inlineStr">
        <is>
          <t>Curly or wool</t>
        </is>
      </c>
      <c r="F9" s="21" t="inlineStr">
        <is>
          <t>Reschedule for owner follow-up</t>
        </is>
      </c>
      <c r="H9" s="4" t="inlineStr">
        <is>
          <t>Maximum extra minutes</t>
        </is>
      </c>
      <c r="I9" s="40" t="n">
        <v>180</v>
      </c>
    </row>
    <row r="10"/>
    <row r="11">
      <c r="D11" s="27" t="inlineStr">
        <is>
          <t>Acknowledgment choices</t>
        </is>
      </c>
      <c r="F11" s="27" t="inlineStr">
        <is>
          <t>Visit statuses</t>
        </is>
      </c>
    </row>
    <row r="12">
      <c r="D12" s="20" t="inlineStr">
        <is>
          <t>Scope Acknowledgment</t>
        </is>
      </c>
      <c r="F12" s="20" t="inlineStr">
        <is>
          <t>Visit Status</t>
        </is>
      </c>
    </row>
    <row r="13">
      <c r="D13" s="21" t="inlineStr">
        <is>
          <t>Confirmed</t>
        </is>
      </c>
      <c r="F13" s="21" t="inlineStr">
        <is>
          <t>Planned</t>
        </is>
      </c>
    </row>
    <row r="14">
      <c r="D14" s="21" t="inlineStr">
        <is>
          <t>Pending</t>
        </is>
      </c>
      <c r="F14" s="21" t="inlineStr">
        <is>
          <t>In Progress</t>
        </is>
      </c>
    </row>
    <row r="15">
      <c r="D15" s="21" t="inlineStr">
        <is>
          <t>Declined</t>
        </is>
      </c>
      <c r="F15" s="21" t="inlineStr">
        <is>
          <t>Completed</t>
        </is>
      </c>
    </row>
    <row r="16">
      <c r="F16" s="21" t="inlineStr">
        <is>
          <t>Deferred</t>
        </is>
      </c>
    </row>
    <row r="17"/>
    <row r="18" ht="28" customHeight="1">
      <c r="A18" s="29" t="inlineStr">
        <is>
          <t>Edit list wording carefully because existing records retain previously entered text.</t>
        </is>
      </c>
    </row>
  </sheetData>
  <autoFilter ref="A4:B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Pet Care Workbook</dc:creator>
  <dc:title xmlns:dc="http://purl.org/dc/elements/1.1/">Dog Grooming Coat Condition Sheet</dc:title>
  <dc:subject xmlns:dc="http://purl.org/dc/elements/1.1/">Pre-service coat condition and agreed handling scope</dc:subject>
  <dcterms:created xmlns:dcterms="http://purl.org/dc/terms/" xmlns:xsi="http://www.w3.org/2001/XMLSchema-instance" xsi:type="dcterms:W3CDTF">2026-09-10T08:02:03Z</dcterms:created>
  <dcterms:modified xmlns:dcterms="http://purl.org/dc/terms/" xmlns:xsi="http://www.w3.org/2001/XMLSchema-instance" xsi:type="dcterms:W3CDTF">2026-09-10T08:02:03+00:00Z</dcterms:modified>
</cp:coreProperties>
</file>