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oute Planner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'Summary'!$A$16:$D$20</definedName>
    <definedName name="_xlnm._FilterDatabase" localSheetId="1" hidden="1">'Route Planner'!$A$4:$Q$104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5F6F69"/>
      <sz val="9"/>
    </font>
    <font>
      <name val="Aptos"/>
      <b val="1"/>
      <color rgb="00FFFFFF"/>
      <sz val="11"/>
    </font>
    <font>
      <name val="Aptos"/>
      <color rgb="00243433"/>
      <sz val="10"/>
    </font>
    <font>
      <name val="Aptos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A93F2C"/>
      </patternFill>
    </fill>
    <fill>
      <patternFill patternType="solid">
        <fgColor rgb="00F7F3E8"/>
      </patternFill>
    </fill>
    <fill>
      <patternFill patternType="solid">
        <fgColor rgb="00FFFFFF"/>
      </patternFill>
    </fill>
    <fill>
      <patternFill patternType="solid">
        <fgColor rgb="00FFF0C7"/>
      </patternFill>
    </fill>
  </fills>
  <borders count="2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/>
    </xf>
    <xf numFmtId="18" fontId="4" fillId="6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8" fontId="4" fillId="4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18" fontId="4" fillId="5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A93F2C"/>
        </patternFill>
      </fill>
    </dxf>
    <dxf>
      <font>
        <name val="Aptos"/>
        <b val="1"/>
        <color rgb="00FFFFFF"/>
        <sz val="10"/>
      </font>
      <fill>
        <patternFill patternType="solid">
          <fgColor rgb="00246B6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Planned Hours by Walker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'Summary'!C16</f>
            </strRef>
          </tx>
          <spPr>
            <a:solidFill xmlns:a="http://schemas.openxmlformats.org/drawingml/2006/main">
              <a:srgbClr val="246B63"/>
            </a:solidFill>
            <a:ln xmlns:a="http://schemas.openxmlformats.org/drawingml/2006/main">
              <a:solidFill>
                <a:srgbClr val="246B63"/>
              </a:solidFill>
              <a:prstDash val="solid"/>
            </a:ln>
          </spPr>
          <cat>
            <numRef>
              <f>'Summary'!$A$17:$A$20</f>
            </numRef>
          </cat>
          <val>
            <numRef>
              <f>'Summary'!$C$17:$C$20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Hours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Walker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3</row>
      <rowOff>0</rowOff>
    </from>
    <ext cx="37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RoutePlanTable" displayName="RoutePlanTable" ref="A4:Q104" headerRowCount="1">
  <autoFilter ref="A4:Q104"/>
  <tableColumns count="17">
    <tableColumn id="1" name="Route Date"/>
    <tableColumn id="2" name="Walker"/>
    <tableColumn id="3" name="Stop Order"/>
    <tableColumn id="4" name="Client ID"/>
    <tableColumn id="5" name="Dog"/>
    <tableColumn id="6" name="Area"/>
    <tableColumn id="7" name="Window Start"/>
    <tableColumn id="8" name="Window End"/>
    <tableColumn id="9" name="Walk Minutes"/>
    <tableColumn id="10" name="Travel Minutes From Prior"/>
    <tableColumn id="11" name="Travel Miles From Prior"/>
    <tableColumn id="12" name="Planned Start"/>
    <tableColumn id="13" name="Planned End"/>
    <tableColumn id="14" name="Window Check"/>
    <tableColumn id="15" name="Route Check"/>
    <tableColumn id="16" name="Status"/>
    <tableColumn id="17" name="Owner Care Note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5" customWidth="1" min="2" max="2"/>
    <col width="16" customWidth="1" min="3" max="3"/>
    <col width="18" customWidth="1" min="4" max="4"/>
    <col width="2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0" customHeight="1">
      <c r="A1" s="1" t="inlineStr">
        <is>
          <t>Dog Walking Route Planner Summary</t>
        </is>
      </c>
    </row>
    <row r="2" ht="28" customHeight="1">
      <c r="A2" s="3" t="inlineStr">
        <is>
          <t>Selections are maintained on Assumptions; every result below is calculated from route entries.</t>
        </is>
      </c>
    </row>
    <row r="3">
      <c r="A3" s="4" t="inlineStr">
        <is>
          <t>Current summary view</t>
        </is>
      </c>
      <c r="B3" s="4" t="n"/>
      <c r="C3" s="4" t="n"/>
      <c r="D3" s="4" t="n"/>
    </row>
    <row r="4">
      <c r="A4" s="5" t="inlineStr">
        <is>
          <t>Route date</t>
        </is>
      </c>
      <c r="B4" s="6">
        <f>Assumptions!$B$9</f>
        <v/>
      </c>
    </row>
    <row r="5">
      <c r="A5" s="7" t="inlineStr">
        <is>
          <t>Walker</t>
        </is>
      </c>
      <c r="B5" s="8">
        <f>Assumptions!$B$10</f>
        <v/>
      </c>
    </row>
    <row r="6"/>
    <row r="7">
      <c r="A7" s="4" t="inlineStr">
        <is>
          <t>Route indicators</t>
        </is>
      </c>
      <c r="B7" s="4" t="n"/>
      <c r="C7" s="4" t="n"/>
      <c r="D7" s="4" t="n"/>
    </row>
    <row r="8">
      <c r="A8" s="5" t="inlineStr">
        <is>
          <t>Planned visits</t>
        </is>
      </c>
      <c r="B8" s="9">
        <f>IF(Assumptions!$B$9="","",IF(Assumptions!$B$10="All",COUNTIFS('Route Planner'!$A$5:$A$104,Assumptions!$B$9,'Route Planner'!$P$5:$P$104,"&lt;&gt;Canceled"),COUNTIFS('Route Planner'!$A$5:$A$104,Assumptions!$B$9,'Route Planner'!$B$5:$B$104,Assumptions!$B$10,'Route Planner'!$P$5:$P$104,"&lt;&gt;Canceled")))</f>
        <v/>
      </c>
    </row>
    <row r="9">
      <c r="A9" s="7" t="inlineStr">
        <is>
          <t>Completed visits</t>
        </is>
      </c>
      <c r="B9" s="8">
        <f>IF(Assumptions!$B$9="","",IF(Assumptions!$B$10="All",COUNTIFS('Route Planner'!$A$5:$A$104,Assumptions!$B$9,'Route Planner'!$P$5:$P$104,"Completed"),COUNTIFS('Route Planner'!$A$5:$A$104,Assumptions!$B$9,'Route Planner'!$B$5:$B$104,Assumptions!$B$10,'Route Planner'!$P$5:$P$104,"Completed")))</f>
        <v/>
      </c>
    </row>
    <row r="10">
      <c r="A10" s="5" t="inlineStr">
        <is>
          <t>Walk hours</t>
        </is>
      </c>
      <c r="B10" s="10">
        <f>IF(Assumptions!$B$9="","",IFERROR(IF(Assumptions!$B$10="All",SUMIFS('Route Planner'!$I$5:$I$104,'Route Planner'!$A$5:$A$104,Assumptions!$B$9,'Route Planner'!$P$5:$P$104,"&lt;&gt;Canceled"),SUMIFS('Route Planner'!$I$5:$I$104,'Route Planner'!$A$5:$A$104,Assumptions!$B$9,'Route Planner'!$B$5:$B$104,Assumptions!$B$10,'Route Planner'!$P$5:$P$104,"&lt;&gt;Canceled"))/60,0))</f>
        <v/>
      </c>
    </row>
    <row r="11">
      <c r="A11" s="7" t="inlineStr">
        <is>
          <t>Travel minutes</t>
        </is>
      </c>
      <c r="B11" s="11">
        <f>IF(Assumptions!$B$9="","",IF(Assumptions!$B$10="All",SUMIFS('Route Planner'!$J$5:$J$104,'Route Planner'!$A$5:$A$104,Assumptions!$B$9,'Route Planner'!$P$5:$P$104,"&lt;&gt;Canceled"),SUMIFS('Route Planner'!$J$5:$J$104,'Route Planner'!$A$5:$A$104,Assumptions!$B$9,'Route Planner'!$B$5:$B$104,Assumptions!$B$10,'Route Planner'!$P$5:$P$104,"&lt;&gt;Canceled")))</f>
        <v/>
      </c>
    </row>
    <row r="12">
      <c r="A12" s="5" t="inlineStr">
        <is>
          <t>Travel miles</t>
        </is>
      </c>
      <c r="B12" s="10">
        <f>IF(Assumptions!$B$9="","",IF(Assumptions!$B$10="All",SUMIFS('Route Planner'!$K$5:$K$104,'Route Planner'!$A$5:$A$104,Assumptions!$B$9,'Route Planner'!$P$5:$P$104,"&lt;&gt;Canceled"),SUMIFS('Route Planner'!$K$5:$K$104,'Route Planner'!$A$5:$A$104,Assumptions!$B$9,'Route Planner'!$B$5:$B$104,Assumptions!$B$10,'Route Planner'!$P$5:$P$104,"&lt;&gt;Canceled")))</f>
        <v/>
      </c>
    </row>
    <row r="13">
      <c r="A13" s="7" t="inlineStr">
        <is>
          <t>Window reviews</t>
        </is>
      </c>
      <c r="B13" s="8">
        <f>IF(Assumptions!$B$9="","",IF(Assumptions!$B$10="All",COUNTIFS('Route Planner'!$A$5:$A$104,Assumptions!$B$9,'Route Planner'!$N$5:$N$104,"Review window"),COUNTIFS('Route Planner'!$A$5:$A$104,Assumptions!$B$9,'Route Planner'!$B$5:$B$104,Assumptions!$B$10,'Route Planner'!$N$5:$N$104,"Review window")))</f>
        <v/>
      </c>
    </row>
    <row r="14">
      <c r="A14" s="5" t="inlineStr">
        <is>
          <t>Route reviews</t>
        </is>
      </c>
      <c r="B14" s="9">
        <f>IF(Assumptions!$B$9="","",IF(Assumptions!$B$10="All",COUNTIFS('Route Planner'!$A$5:$A$104,Assumptions!$B$9,'Route Planner'!$O$5:$O$104,"Review*"),COUNTIFS('Route Planner'!$A$5:$A$104,Assumptions!$B$9,'Route Planner'!$B$5:$B$104,Assumptions!$B$10,'Route Planner'!$O$5:$O$104,"Review*")))</f>
        <v/>
      </c>
    </row>
    <row r="15"/>
    <row r="16">
      <c r="A16" s="12" t="inlineStr">
        <is>
          <t>Walker</t>
        </is>
      </c>
      <c r="B16" s="12" t="inlineStr">
        <is>
          <t>Visits</t>
        </is>
      </c>
      <c r="C16" s="12" t="inlineStr">
        <is>
          <t>Planned Hours</t>
        </is>
      </c>
      <c r="D16" s="12" t="inlineStr">
        <is>
          <t>Workload Check</t>
        </is>
      </c>
    </row>
    <row r="17">
      <c r="A17" s="9">
        <f>Assumptions!D4</f>
        <v/>
      </c>
      <c r="B17" s="9">
        <f>IF(A17="","",COUNTIFS('Route Planner'!$A$5:$A$104,Assumptions!$B$9,'Route Planner'!$B$5:$B$104,A17,'Route Planner'!$P$5:$P$104,"&lt;&gt;Canceled"))</f>
        <v/>
      </c>
      <c r="C17" s="10">
        <f>IF(A17="","",IFERROR((SUMIFS('Route Planner'!$I$5:$I$104,'Route Planner'!$A$5:$A$104,Assumptions!$B$9,'Route Planner'!$B$5:$B$104,A17,'Route Planner'!$P$5:$P$104,"&lt;&gt;Canceled")+SUMIFS('Route Planner'!$J$5:$J$104,'Route Planner'!$A$5:$A$104,Assumptions!$B$9,'Route Planner'!$B$5:$B$104,A17,'Route Planner'!$P$5:$P$104,"&lt;&gt;Canceled"))/60,0))</f>
        <v/>
      </c>
      <c r="D17" s="9">
        <f>IF(A17="","",IF(C17&gt;Assumptions!$B$8,"Review hours","Within guide"))</f>
        <v/>
      </c>
    </row>
    <row r="18">
      <c r="A18" s="8">
        <f>Assumptions!D5</f>
        <v/>
      </c>
      <c r="B18" s="8">
        <f>IF(A18="","",COUNTIFS('Route Planner'!$A$5:$A$104,Assumptions!$B$9,'Route Planner'!$B$5:$B$104,A18,'Route Planner'!$P$5:$P$104,"&lt;&gt;Canceled"))</f>
        <v/>
      </c>
      <c r="C18" s="13">
        <f>IF(A18="","",IFERROR((SUMIFS('Route Planner'!$I$5:$I$104,'Route Planner'!$A$5:$A$104,Assumptions!$B$9,'Route Planner'!$B$5:$B$104,A18,'Route Planner'!$P$5:$P$104,"&lt;&gt;Canceled")+SUMIFS('Route Planner'!$J$5:$J$104,'Route Planner'!$A$5:$A$104,Assumptions!$B$9,'Route Planner'!$B$5:$B$104,A18,'Route Planner'!$P$5:$P$104,"&lt;&gt;Canceled"))/60,0))</f>
        <v/>
      </c>
      <c r="D18" s="8">
        <f>IF(A18="","",IF(C18&gt;Assumptions!$B$8,"Review hours","Within guide"))</f>
        <v/>
      </c>
    </row>
    <row r="19">
      <c r="A19" s="9">
        <f>Assumptions!D6</f>
        <v/>
      </c>
      <c r="B19" s="9">
        <f>IF(A19="","",COUNTIFS('Route Planner'!$A$5:$A$104,Assumptions!$B$9,'Route Planner'!$B$5:$B$104,A19,'Route Planner'!$P$5:$P$104,"&lt;&gt;Canceled"))</f>
        <v/>
      </c>
      <c r="C19" s="10">
        <f>IF(A19="","",IFERROR((SUMIFS('Route Planner'!$I$5:$I$104,'Route Planner'!$A$5:$A$104,Assumptions!$B$9,'Route Planner'!$B$5:$B$104,A19,'Route Planner'!$P$5:$P$104,"&lt;&gt;Canceled")+SUMIFS('Route Planner'!$J$5:$J$104,'Route Planner'!$A$5:$A$104,Assumptions!$B$9,'Route Planner'!$B$5:$B$104,A19,'Route Planner'!$P$5:$P$104,"&lt;&gt;Canceled"))/60,0))</f>
        <v/>
      </c>
      <c r="D19" s="9">
        <f>IF(A19="","",IF(C19&gt;Assumptions!$B$8,"Review hours","Within guide"))</f>
        <v/>
      </c>
    </row>
    <row r="20">
      <c r="A20" s="8">
        <f>Assumptions!D7</f>
        <v/>
      </c>
      <c r="B20" s="8">
        <f>IF(A20="","",COUNTIFS('Route Planner'!$A$5:$A$104,Assumptions!$B$9,'Route Planner'!$B$5:$B$104,A20,'Route Planner'!$P$5:$P$104,"&lt;&gt;Canceled"))</f>
        <v/>
      </c>
      <c r="C20" s="13">
        <f>IF(A20="","",IFERROR((SUMIFS('Route Planner'!$I$5:$I$104,'Route Planner'!$A$5:$A$104,Assumptions!$B$9,'Route Planner'!$B$5:$B$104,A20,'Route Planner'!$P$5:$P$104,"&lt;&gt;Canceled")+SUMIFS('Route Planner'!$J$5:$J$104,'Route Planner'!$A$5:$A$104,Assumptions!$B$9,'Route Planner'!$B$5:$B$104,A20,'Route Planner'!$P$5:$P$104,"&lt;&gt;Canceled"))/60,0))</f>
        <v/>
      </c>
      <c r="D20" s="8">
        <f>IF(A20="","",IF(C20&gt;Assumptions!$B$8,"Review hours","Within guide"))</f>
        <v/>
      </c>
    </row>
  </sheetData>
  <autoFilter ref="A16:D20"/>
  <mergeCells count="1">
    <mergeCell ref="A1:J1"/>
  </mergeCells>
  <conditionalFormatting sqref="D17:D20">
    <cfRule type="expression" priority="1" dxfId="0">
      <formula>$D17="Review hours"</formula>
    </cfRule>
    <cfRule type="expression" priority="2" dxfId="1">
      <formula>$D17="Within guide"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0" customWidth="1" min="3" max="3"/>
    <col width="11" customWidth="1" min="4" max="4"/>
    <col width="12" customWidth="1" min="5" max="5"/>
    <col width="14" customWidth="1" min="6" max="6"/>
    <col width="13" customWidth="1" min="7" max="7"/>
    <col width="13" customWidth="1" min="8" max="8"/>
    <col width="12" customWidth="1" min="9" max="9"/>
    <col width="15" customWidth="1" min="10" max="10"/>
    <col width="14" customWidth="1" min="11" max="11"/>
    <col width="13" customWidth="1" min="12" max="12"/>
    <col width="13" customWidth="1" min="13" max="13"/>
    <col width="16" customWidth="1" min="14" max="14"/>
    <col width="16" customWidth="1" min="15" max="15"/>
    <col width="12" customWidth="1" min="16" max="16"/>
    <col width="30" customWidth="1" min="17" max="17"/>
  </cols>
  <sheetData>
    <row r="1" ht="30" customHeight="1">
      <c r="A1" s="1" t="inlineStr">
        <is>
          <t>Dog Walking Route Planner</t>
        </is>
      </c>
    </row>
    <row r="2" ht="34" customHeight="1">
      <c r="A2" s="3" t="inlineStr">
        <is>
          <t>Enter rows in date, walker, and stop order. Planned times flow from the prior matching row. Alerts request a human review. All shown names and visit details are fictional examples.</t>
        </is>
      </c>
    </row>
    <row r="3"/>
    <row r="4" ht="38" customHeight="1">
      <c r="A4" s="12" t="inlineStr">
        <is>
          <t>Route Date</t>
        </is>
      </c>
      <c r="B4" s="12" t="inlineStr">
        <is>
          <t>Walker</t>
        </is>
      </c>
      <c r="C4" s="12" t="inlineStr">
        <is>
          <t>Stop Order</t>
        </is>
      </c>
      <c r="D4" s="12" t="inlineStr">
        <is>
          <t>Client ID</t>
        </is>
      </c>
      <c r="E4" s="12" t="inlineStr">
        <is>
          <t>Dog</t>
        </is>
      </c>
      <c r="F4" s="12" t="inlineStr">
        <is>
          <t>Area</t>
        </is>
      </c>
      <c r="G4" s="12" t="inlineStr">
        <is>
          <t>Window Start</t>
        </is>
      </c>
      <c r="H4" s="12" t="inlineStr">
        <is>
          <t>Window End</t>
        </is>
      </c>
      <c r="I4" s="12" t="inlineStr">
        <is>
          <t>Walk Minutes</t>
        </is>
      </c>
      <c r="J4" s="12" t="inlineStr">
        <is>
          <t>Travel Minutes From Prior</t>
        </is>
      </c>
      <c r="K4" s="12" t="inlineStr">
        <is>
          <t>Travel Miles From Prior</t>
        </is>
      </c>
      <c r="L4" s="12" t="inlineStr">
        <is>
          <t>Planned Start</t>
        </is>
      </c>
      <c r="M4" s="12" t="inlineStr">
        <is>
          <t>Planned End</t>
        </is>
      </c>
      <c r="N4" s="12" t="inlineStr">
        <is>
          <t>Window Check</t>
        </is>
      </c>
      <c r="O4" s="12" t="inlineStr">
        <is>
          <t>Route Check</t>
        </is>
      </c>
      <c r="P4" s="12" t="inlineStr">
        <is>
          <t>Status</t>
        </is>
      </c>
      <c r="Q4" s="12" t="inlineStr">
        <is>
          <t>Owner Care Note</t>
        </is>
      </c>
    </row>
    <row r="5">
      <c r="A5" s="14" t="n">
        <v>46275</v>
      </c>
      <c r="B5" s="15" t="inlineStr">
        <is>
          <t>Avery Lane</t>
        </is>
      </c>
      <c r="C5" s="16" t="n">
        <v>1</v>
      </c>
      <c r="D5" s="15" t="inlineStr">
        <is>
          <t>FIC-001</t>
        </is>
      </c>
      <c r="E5" s="15" t="inlineStr">
        <is>
          <t>Biscuit</t>
        </is>
      </c>
      <c r="F5" s="15" t="inlineStr">
        <is>
          <t>Cedar Loop</t>
        </is>
      </c>
      <c r="G5" s="17" t="n">
        <v>0.3333333333333333</v>
      </c>
      <c r="H5" s="17" t="n">
        <v>0.375</v>
      </c>
      <c r="I5" s="18" t="n">
        <v>30</v>
      </c>
      <c r="J5" s="18" t="n">
        <v>0</v>
      </c>
      <c r="K5" s="19" t="n">
        <v>0</v>
      </c>
      <c r="L5" s="20">
        <f>IF(OR(A5="",B5="",C5="",G5="",H5="",I5="",P5="Canceled"),"",IF(OR(NOT(ISNUMBER(G5)),NOT(ISNUMBER(I5))),"",G5))</f>
        <v/>
      </c>
      <c r="M5" s="20">
        <f>IF(OR(L5="",NOT(ISNUMBER(L5)),NOT(ISNUMBER(I5))),"",IFERROR(L5+I5/1440,""))</f>
        <v/>
      </c>
      <c r="N5" s="9">
        <f>IF(OR(A5="",B5="",C5="",G5="",H5="",I5=""),"",IF(P5="Canceled","Not routed",IF(OR(NOT(ISNUMBER(G5)),NOT(ISNUMBER(H5)),NOT(ISNUMBER(M5))),"Review window",IF(OR(H5&lt;G5,M5&gt;H5),"Review window","Within window"))))</f>
        <v/>
      </c>
      <c r="O5" s="9">
        <f>IF(OR(A5="",B5="",C5="",I5=""),"",IF(P5="Canceled","Not routed",IF(OR(NOT(ISNUMBER(C5)),NOT(ISNUMBER(I5))),"Review entries",IF(OR(Assumptions!$B$4="",Assumptions!$B$5="",Assumptions!$B$6="",Assumptions!$B$7=""),"Review limits",IF(OR(I5&lt;Assumptions!$B$4,I5&gt;Assumptions!$B$5),"Review duration",IF(OR(AND(ISNUMBER(J5),J5&gt;Assumptions!$B$6),AND(ISNUMBER(K5),K5&gt;Assumptions!$B$7)),"Review travel",IF(C5&lt;&gt;1,"Review order","Ready")))))))</f>
        <v/>
      </c>
      <c r="P5" s="16" t="inlineStr">
        <is>
          <t>Completed</t>
        </is>
      </c>
      <c r="Q5" s="21" t="inlineStr">
        <is>
          <t>Use leash stored by the front hook.</t>
        </is>
      </c>
    </row>
    <row r="6">
      <c r="A6" s="14" t="n">
        <v>46275</v>
      </c>
      <c r="B6" s="15" t="inlineStr">
        <is>
          <t>Avery Lane</t>
        </is>
      </c>
      <c r="C6" s="16" t="n">
        <v>2</v>
      </c>
      <c r="D6" s="15" t="inlineStr">
        <is>
          <t>FIC-002</t>
        </is>
      </c>
      <c r="E6" s="15" t="inlineStr">
        <is>
          <t>Juniper</t>
        </is>
      </c>
      <c r="F6" s="15" t="inlineStr">
        <is>
          <t>Cedar Loop</t>
        </is>
      </c>
      <c r="G6" s="17" t="n">
        <v>0.375</v>
      </c>
      <c r="H6" s="17" t="n">
        <v>0.4166666666666667</v>
      </c>
      <c r="I6" s="18" t="n">
        <v>45</v>
      </c>
      <c r="J6" s="18" t="n">
        <v>20</v>
      </c>
      <c r="K6" s="19" t="n">
        <v>4.1</v>
      </c>
      <c r="L6" s="22">
        <f>IF(OR(A6="",B6="",C6="",G6="",H6="",I6="",P6="Canceled"),"",IF(OR(NOT(ISNUMBER(G6)),NOT(ISNUMBER(I6))),"",MAX(G6,IF(AND(A6=A5,B6=B5,ISNUMBER(M5)),M5+IFERROR(IF(ISNUMBER(J6),J6,0)/1440,0),G6))))</f>
        <v/>
      </c>
      <c r="M6" s="22">
        <f>IF(OR(L6="",NOT(ISNUMBER(L6)),NOT(ISNUMBER(I6))),"",IFERROR(L6+I6/1440,""))</f>
        <v/>
      </c>
      <c r="N6" s="8">
        <f>IF(OR(A6="",B6="",C6="",G6="",H6="",I6=""),"",IF(P6="Canceled","Not routed",IF(OR(NOT(ISNUMBER(G6)),NOT(ISNUMBER(H6)),NOT(ISNUMBER(M6))),"Review window",IF(OR(H6&lt;G6,M6&gt;H6),"Review window","Within window"))))</f>
        <v/>
      </c>
      <c r="O6" s="8">
        <f>IF(OR(A6="",B6="",C6="",I6=""),"",IF(P6="Canceled","Not routed",IF(OR(NOT(ISNUMBER(C6)),NOT(ISNUMBER(I6))),"Review entries",IF(OR(Assumptions!$B$4="",Assumptions!$B$5="",Assumptions!$B$6="",Assumptions!$B$7=""),"Review limits",IF(OR(I6&lt;Assumptions!$B$4,I6&gt;Assumptions!$B$5),"Review duration",IF(OR(AND(ISNUMBER(J6),J6&gt;Assumptions!$B$6),AND(ISNUMBER(K6),K6&gt;Assumptions!$B$7)),"Review travel",IF(AND(A6=A5,B6=B5),IF(NOT(ISNUMBER(C5)),"Review order",IF(C6&lt;&gt;C5+1,"Review order","Ready")),IF(C6&lt;&gt;1,"Review order","Ready"))))))))</f>
        <v/>
      </c>
      <c r="P6" s="16" t="inlineStr">
        <is>
          <t>Confirmed</t>
        </is>
      </c>
      <c r="Q6" s="21" t="inlineStr">
        <is>
          <t>Return the leash to the labeled basket.</t>
        </is>
      </c>
    </row>
    <row r="7">
      <c r="A7" s="14" t="n">
        <v>46275</v>
      </c>
      <c r="B7" s="15" t="inlineStr">
        <is>
          <t>Avery Lane</t>
        </is>
      </c>
      <c r="C7" s="16" t="n">
        <v>3</v>
      </c>
      <c r="D7" s="15" t="inlineStr">
        <is>
          <t>FIC-003</t>
        </is>
      </c>
      <c r="E7" s="15" t="inlineStr">
        <is>
          <t>Orbit</t>
        </is>
      </c>
      <c r="F7" s="15" t="inlineStr">
        <is>
          <t>Harbor East</t>
        </is>
      </c>
      <c r="G7" s="17" t="n">
        <v>0.4166666666666667</v>
      </c>
      <c r="H7" s="17" t="n">
        <v>0.4583333333333333</v>
      </c>
      <c r="I7" s="18" t="n">
        <v>30</v>
      </c>
      <c r="J7" s="18" t="n">
        <v>15</v>
      </c>
      <c r="K7" s="19" t="n">
        <v>5</v>
      </c>
      <c r="L7" s="20">
        <f>IF(OR(A7="",B7="",C7="",G7="",H7="",I7="",P7="Canceled"),"",IF(OR(NOT(ISNUMBER(G7)),NOT(ISNUMBER(I7))),"",MAX(G7,IF(AND(A7=A6,B7=B6,ISNUMBER(M6)),M6+IFERROR(IF(ISNUMBER(J7),J7,0)/1440,0),G7))))</f>
        <v/>
      </c>
      <c r="M7" s="20">
        <f>IF(OR(L7="",NOT(ISNUMBER(L7)),NOT(ISNUMBER(I7))),"",IFERROR(L7+I7/1440,""))</f>
        <v/>
      </c>
      <c r="N7" s="9">
        <f>IF(OR(A7="",B7="",C7="",G7="",H7="",I7=""),"",IF(P7="Canceled","Not routed",IF(OR(NOT(ISNUMBER(G7)),NOT(ISNUMBER(H7)),NOT(ISNUMBER(M7))),"Review window",IF(OR(H7&lt;G7,M7&gt;H7),"Review window","Within window"))))</f>
        <v/>
      </c>
      <c r="O7" s="9">
        <f>IF(OR(A7="",B7="",C7="",I7=""),"",IF(P7="Canceled","Not routed",IF(OR(NOT(ISNUMBER(C7)),NOT(ISNUMBER(I7))),"Review entries",IF(OR(Assumptions!$B$4="",Assumptions!$B$5="",Assumptions!$B$6="",Assumptions!$B$7=""),"Review limits",IF(OR(I7&lt;Assumptions!$B$4,I7&gt;Assumptions!$B$5),"Review duration",IF(OR(AND(ISNUMBER(J7),J7&gt;Assumptions!$B$6),AND(ISNUMBER(K7),K7&gt;Assumptions!$B$7)),"Review travel",IF(AND(A7=A6,B7=B6),IF(NOT(ISNUMBER(C6)),"Review order",IF(C7&lt;&gt;C6+1,"Review order","Ready")),IF(C7&lt;&gt;1,"Review order","Ready"))))))))</f>
        <v/>
      </c>
      <c r="P7" s="16" t="inlineStr">
        <is>
          <t>Scheduled</t>
        </is>
      </c>
      <c r="Q7" s="21" t="inlineStr">
        <is>
          <t>Use the green harness from the entry bench.</t>
        </is>
      </c>
    </row>
    <row r="8">
      <c r="A8" s="14" t="n">
        <v>46275</v>
      </c>
      <c r="B8" s="15" t="inlineStr">
        <is>
          <t>Jordan Pike</t>
        </is>
      </c>
      <c r="C8" s="16" t="n">
        <v>1</v>
      </c>
      <c r="D8" s="15" t="inlineStr">
        <is>
          <t>FIC-004</t>
        </is>
      </c>
      <c r="E8" s="15" t="inlineStr">
        <is>
          <t>Kite</t>
        </is>
      </c>
      <c r="F8" s="15" t="inlineStr">
        <is>
          <t>Maple North</t>
        </is>
      </c>
      <c r="G8" s="17" t="n">
        <v>0.375</v>
      </c>
      <c r="H8" s="17" t="n">
        <v>0.4166666666666667</v>
      </c>
      <c r="I8" s="18" t="n">
        <v>30</v>
      </c>
      <c r="J8" s="18" t="n">
        <v>0</v>
      </c>
      <c r="K8" s="19" t="n">
        <v>0</v>
      </c>
      <c r="L8" s="22">
        <f>IF(OR(A8="",B8="",C8="",G8="",H8="",I8="",P8="Canceled"),"",IF(OR(NOT(ISNUMBER(G8)),NOT(ISNUMBER(I8))),"",MAX(G8,IF(AND(A8=A7,B8=B7,ISNUMBER(M7)),M7+IFERROR(IF(ISNUMBER(J8),J8,0)/1440,0),G8))))</f>
        <v/>
      </c>
      <c r="M8" s="22">
        <f>IF(OR(L8="",NOT(ISNUMBER(L8)),NOT(ISNUMBER(I8))),"",IFERROR(L8+I8/1440,""))</f>
        <v/>
      </c>
      <c r="N8" s="8">
        <f>IF(OR(A8="",B8="",C8="",G8="",H8="",I8=""),"",IF(P8="Canceled","Not routed",IF(OR(NOT(ISNUMBER(G8)),NOT(ISNUMBER(H8)),NOT(ISNUMBER(M8))),"Review window",IF(OR(H8&lt;G8,M8&gt;H8),"Review window","Within window"))))</f>
        <v/>
      </c>
      <c r="O8" s="8">
        <f>IF(OR(A8="",B8="",C8="",I8=""),"",IF(P8="Canceled","Not routed",IF(OR(NOT(ISNUMBER(C8)),NOT(ISNUMBER(I8))),"Review entries",IF(OR(Assumptions!$B$4="",Assumptions!$B$5="",Assumptions!$B$6="",Assumptions!$B$7=""),"Review limits",IF(OR(I8&lt;Assumptions!$B$4,I8&gt;Assumptions!$B$5),"Review duration",IF(OR(AND(ISNUMBER(J8),J8&gt;Assumptions!$B$6),AND(ISNUMBER(K8),K8&gt;Assumptions!$B$7)),"Review travel",IF(AND(A8=A7,B8=B7),IF(NOT(ISNUMBER(C7)),"Review order",IF(C8&lt;&gt;C7+1,"Review order","Ready")),IF(C8&lt;&gt;1,"Review order","Ready"))))))))</f>
        <v/>
      </c>
      <c r="P8" s="16" t="inlineStr">
        <is>
          <t>Completed</t>
        </is>
      </c>
      <c r="Q8" s="21" t="inlineStr">
        <is>
          <t>This visit is for Kite only.</t>
        </is>
      </c>
    </row>
    <row r="9">
      <c r="A9" s="14" t="n">
        <v>46275</v>
      </c>
      <c r="B9" s="15" t="inlineStr">
        <is>
          <t>Jordan Pike</t>
        </is>
      </c>
      <c r="C9" s="16" t="n">
        <v>2</v>
      </c>
      <c r="D9" s="15" t="inlineStr">
        <is>
          <t>FIC-005</t>
        </is>
      </c>
      <c r="E9" s="15" t="inlineStr">
        <is>
          <t>Noodle</t>
        </is>
      </c>
      <c r="F9" s="15" t="inlineStr">
        <is>
          <t>Maple North</t>
        </is>
      </c>
      <c r="G9" s="17" t="n">
        <v>0.40625</v>
      </c>
      <c r="H9" s="17" t="n">
        <v>0.4375</v>
      </c>
      <c r="I9" s="18" t="n">
        <v>30</v>
      </c>
      <c r="J9" s="18" t="n">
        <v>20</v>
      </c>
      <c r="K9" s="19" t="n">
        <v>3.8</v>
      </c>
      <c r="L9" s="20">
        <f>IF(OR(A9="",B9="",C9="",G9="",H9="",I9="",P9="Canceled"),"",IF(OR(NOT(ISNUMBER(G9)),NOT(ISNUMBER(I9))),"",MAX(G9,IF(AND(A9=A8,B9=B8,ISNUMBER(M8)),M8+IFERROR(IF(ISNUMBER(J9),J9,0)/1440,0),G9))))</f>
        <v/>
      </c>
      <c r="M9" s="20">
        <f>IF(OR(L9="",NOT(ISNUMBER(L9)),NOT(ISNUMBER(I9))),"",IFERROR(L9+I9/1440,""))</f>
        <v/>
      </c>
      <c r="N9" s="9">
        <f>IF(OR(A9="",B9="",C9="",G9="",H9="",I9=""),"",IF(P9="Canceled","Not routed",IF(OR(NOT(ISNUMBER(G9)),NOT(ISNUMBER(H9)),NOT(ISNUMBER(M9))),"Review window",IF(OR(H9&lt;G9,M9&gt;H9),"Review window","Within window"))))</f>
        <v/>
      </c>
      <c r="O9" s="9">
        <f>IF(OR(A9="",B9="",C9="",I9=""),"",IF(P9="Canceled","Not routed",IF(OR(NOT(ISNUMBER(C9)),NOT(ISNUMBER(I9))),"Review entries",IF(OR(Assumptions!$B$4="",Assumptions!$B$5="",Assumptions!$B$6="",Assumptions!$B$7=""),"Review limits",IF(OR(I9&lt;Assumptions!$B$4,I9&gt;Assumptions!$B$5),"Review duration",IF(OR(AND(ISNUMBER(J9),J9&gt;Assumptions!$B$6),AND(ISNUMBER(K9),K9&gt;Assumptions!$B$7)),"Review travel",IF(AND(A9=A8,B9=B8),IF(NOT(ISNUMBER(C8)),"Review order",IF(C9&lt;&gt;C8+1,"Review order","Ready")),IF(C9&lt;&gt;1,"Review order","Ready"))))))))</f>
        <v/>
      </c>
      <c r="P9" s="16" t="inlineStr">
        <is>
          <t>Confirmed</t>
        </is>
      </c>
      <c r="Q9" s="21" t="inlineStr">
        <is>
          <t>Leash hangs beside the side door.</t>
        </is>
      </c>
    </row>
    <row r="10">
      <c r="A10" s="14" t="n">
        <v>46275</v>
      </c>
      <c r="B10" s="15" t="inlineStr">
        <is>
          <t>Jordan Pike</t>
        </is>
      </c>
      <c r="C10" s="16" t="n">
        <v>3</v>
      </c>
      <c r="D10" s="15" t="inlineStr">
        <is>
          <t>FIC-006</t>
        </is>
      </c>
      <c r="E10" s="15" t="inlineStr">
        <is>
          <t>Pixel</t>
        </is>
      </c>
      <c r="F10" s="15" t="inlineStr">
        <is>
          <t>River West</t>
        </is>
      </c>
      <c r="G10" s="17" t="n">
        <v>0.4375</v>
      </c>
      <c r="H10" s="17" t="n">
        <v>0.46875</v>
      </c>
      <c r="I10" s="18" t="n">
        <v>45</v>
      </c>
      <c r="J10" s="18" t="n">
        <v>15</v>
      </c>
      <c r="K10" s="19" t="n">
        <v>4.6</v>
      </c>
      <c r="L10" s="22">
        <f>IF(OR(A10="",B10="",C10="",G10="",H10="",I10="",P10="Canceled"),"",IF(OR(NOT(ISNUMBER(G10)),NOT(ISNUMBER(I10))),"",MAX(G10,IF(AND(A10=A9,B10=B9,ISNUMBER(M9)),M9+IFERROR(IF(ISNUMBER(J10),J10,0)/1440,0),G10))))</f>
        <v/>
      </c>
      <c r="M10" s="22">
        <f>IF(OR(L10="",NOT(ISNUMBER(L10)),NOT(ISNUMBER(I10))),"",IFERROR(L10+I10/1440,""))</f>
        <v/>
      </c>
      <c r="N10" s="8">
        <f>IF(OR(A10="",B10="",C10="",G10="",H10="",I10=""),"",IF(P10="Canceled","Not routed",IF(OR(NOT(ISNUMBER(G10)),NOT(ISNUMBER(H10)),NOT(ISNUMBER(M10))),"Review window",IF(OR(H10&lt;G10,M10&gt;H10),"Review window","Within window"))))</f>
        <v/>
      </c>
      <c r="O10" s="8">
        <f>IF(OR(A10="",B10="",C10="",I10=""),"",IF(P10="Canceled","Not routed",IF(OR(NOT(ISNUMBER(C10)),NOT(ISNUMBER(I10))),"Review entries",IF(OR(Assumptions!$B$4="",Assumptions!$B$5="",Assumptions!$B$6="",Assumptions!$B$7=""),"Review limits",IF(OR(I10&lt;Assumptions!$B$4,I10&gt;Assumptions!$B$5),"Review duration",IF(OR(AND(ISNUMBER(J10),J10&gt;Assumptions!$B$6),AND(ISNUMBER(K10),K10&gt;Assumptions!$B$7)),"Review travel",IF(AND(A10=A9,B10=B9),IF(NOT(ISNUMBER(C9)),"Review order",IF(C10&lt;&gt;C9+1,"Review order","Ready")),IF(C10&lt;&gt;1,"Review order","Ready"))))))))</f>
        <v/>
      </c>
      <c r="P10" s="16" t="inlineStr">
        <is>
          <t>Scheduled</t>
        </is>
      </c>
      <c r="Q10" s="21" t="inlineStr">
        <is>
          <t>No treats requested for this visit.</t>
        </is>
      </c>
    </row>
    <row r="11">
      <c r="A11" s="14" t="n">
        <v>46276</v>
      </c>
      <c r="B11" s="15" t="inlineStr">
        <is>
          <t>Casey Rowan</t>
        </is>
      </c>
      <c r="C11" s="16" t="n">
        <v>1</v>
      </c>
      <c r="D11" s="15" t="inlineStr">
        <is>
          <t>FIC-007</t>
        </is>
      </c>
      <c r="E11" s="15" t="inlineStr">
        <is>
          <t>Riddle</t>
        </is>
      </c>
      <c r="F11" s="15" t="inlineStr">
        <is>
          <t>Harbor East</t>
        </is>
      </c>
      <c r="G11" s="17" t="n">
        <v>0.3541666666666667</v>
      </c>
      <c r="H11" s="17" t="n">
        <v>0.3958333333333333</v>
      </c>
      <c r="I11" s="18" t="n">
        <v>60</v>
      </c>
      <c r="J11" s="18" t="n">
        <v>0</v>
      </c>
      <c r="K11" s="19" t="n">
        <v>0</v>
      </c>
      <c r="L11" s="20">
        <f>IF(OR(A11="",B11="",C11="",G11="",H11="",I11="",P11="Canceled"),"",IF(OR(NOT(ISNUMBER(G11)),NOT(ISNUMBER(I11))),"",MAX(G11,IF(AND(A11=A10,B11=B10,ISNUMBER(M10)),M10+IFERROR(IF(ISNUMBER(J11),J11,0)/1440,0),G11))))</f>
        <v/>
      </c>
      <c r="M11" s="20">
        <f>IF(OR(L11="",NOT(ISNUMBER(L11)),NOT(ISNUMBER(I11))),"",IFERROR(L11+I11/1440,""))</f>
        <v/>
      </c>
      <c r="N11" s="9">
        <f>IF(OR(A11="",B11="",C11="",G11="",H11="",I11=""),"",IF(P11="Canceled","Not routed",IF(OR(NOT(ISNUMBER(G11)),NOT(ISNUMBER(H11)),NOT(ISNUMBER(M11))),"Review window",IF(OR(H11&lt;G11,M11&gt;H11),"Review window","Within window"))))</f>
        <v/>
      </c>
      <c r="O11" s="9">
        <f>IF(OR(A11="",B11="",C11="",I11=""),"",IF(P11="Canceled","Not routed",IF(OR(NOT(ISNUMBER(C11)),NOT(ISNUMBER(I11))),"Review entries",IF(OR(Assumptions!$B$4="",Assumptions!$B$5="",Assumptions!$B$6="",Assumptions!$B$7=""),"Review limits",IF(OR(I11&lt;Assumptions!$B$4,I11&gt;Assumptions!$B$5),"Review duration",IF(OR(AND(ISNUMBER(J11),J11&gt;Assumptions!$B$6),AND(ISNUMBER(K11),K11&gt;Assumptions!$B$7)),"Review travel",IF(AND(A11=A10,B11=B10),IF(NOT(ISNUMBER(C10)),"Review order",IF(C11&lt;&gt;C10+1,"Review order","Ready")),IF(C11&lt;&gt;1,"Review order","Ready"))))))))</f>
        <v/>
      </c>
      <c r="P11" s="16" t="inlineStr">
        <is>
          <t>Completed</t>
        </is>
      </c>
      <c r="Q11" s="21" t="inlineStr">
        <is>
          <t>Return key to the labeled lockbox.</t>
        </is>
      </c>
    </row>
    <row r="12">
      <c r="A12" s="14" t="n">
        <v>46276</v>
      </c>
      <c r="B12" s="15" t="inlineStr">
        <is>
          <t>Casey Rowan</t>
        </is>
      </c>
      <c r="C12" s="16" t="n">
        <v>2</v>
      </c>
      <c r="D12" s="15" t="inlineStr">
        <is>
          <t>FIC-008</t>
        </is>
      </c>
      <c r="E12" s="15" t="inlineStr">
        <is>
          <t>Mochi</t>
        </is>
      </c>
      <c r="F12" s="15" t="inlineStr">
        <is>
          <t>Harbor East</t>
        </is>
      </c>
      <c r="G12" s="17" t="n">
        <v>0.4166666666666667</v>
      </c>
      <c r="H12" s="17" t="n">
        <v>0.4583333333333333</v>
      </c>
      <c r="I12" s="18" t="n">
        <v>30</v>
      </c>
      <c r="J12" s="18" t="n">
        <v>30</v>
      </c>
      <c r="K12" s="19" t="n">
        <v>12</v>
      </c>
      <c r="L12" s="22">
        <f>IF(OR(A12="",B12="",C12="",G12="",H12="",I12="",P12="Canceled"),"",IF(OR(NOT(ISNUMBER(G12)),NOT(ISNUMBER(I12))),"",MAX(G12,IF(AND(A12=A11,B12=B11,ISNUMBER(M11)),M11+IFERROR(IF(ISNUMBER(J12),J12,0)/1440,0),G12))))</f>
        <v/>
      </c>
      <c r="M12" s="22">
        <f>IF(OR(L12="",NOT(ISNUMBER(L12)),NOT(ISNUMBER(I12))),"",IFERROR(L12+I12/1440,""))</f>
        <v/>
      </c>
      <c r="N12" s="8">
        <f>IF(OR(A12="",B12="",C12="",G12="",H12="",I12=""),"",IF(P12="Canceled","Not routed",IF(OR(NOT(ISNUMBER(G12)),NOT(ISNUMBER(H12)),NOT(ISNUMBER(M12))),"Review window",IF(OR(H12&lt;G12,M12&gt;H12),"Review window","Within window"))))</f>
        <v/>
      </c>
      <c r="O12" s="8">
        <f>IF(OR(A12="",B12="",C12="",I12=""),"",IF(P12="Canceled","Not routed",IF(OR(NOT(ISNUMBER(C12)),NOT(ISNUMBER(I12))),"Review entries",IF(OR(Assumptions!$B$4="",Assumptions!$B$5="",Assumptions!$B$6="",Assumptions!$B$7=""),"Review limits",IF(OR(I12&lt;Assumptions!$B$4,I12&gt;Assumptions!$B$5),"Review duration",IF(OR(AND(ISNUMBER(J12),J12&gt;Assumptions!$B$6),AND(ISNUMBER(K12),K12&gt;Assumptions!$B$7)),"Review travel",IF(AND(A12=A11,B12=B11),IF(NOT(ISNUMBER(C11)),"Review order",IF(C12&lt;&gt;C11+1,"Review order","Ready")),IF(C12&lt;&gt;1,"Review order","Ready"))))))))</f>
        <v/>
      </c>
      <c r="P12" s="16" t="inlineStr">
        <is>
          <t>Confirmed</t>
        </is>
      </c>
      <c r="Q12" s="21" t="inlineStr">
        <is>
          <t>Use the blue leash from the entry shelf.</t>
        </is>
      </c>
    </row>
    <row r="13">
      <c r="A13" s="14" t="n">
        <v>46276</v>
      </c>
      <c r="B13" s="15" t="inlineStr">
        <is>
          <t>Casey Rowan</t>
        </is>
      </c>
      <c r="C13" s="16" t="n">
        <v>3</v>
      </c>
      <c r="D13" s="15" t="inlineStr">
        <is>
          <t>FIC-009</t>
        </is>
      </c>
      <c r="E13" s="15" t="inlineStr">
        <is>
          <t>Tango</t>
        </is>
      </c>
      <c r="F13" s="15" t="inlineStr">
        <is>
          <t>River West</t>
        </is>
      </c>
      <c r="G13" s="17" t="n">
        <v>0.4583333333333333</v>
      </c>
      <c r="H13" s="17" t="n">
        <v>0.5</v>
      </c>
      <c r="I13" s="18" t="n">
        <v>30</v>
      </c>
      <c r="J13" s="18" t="n">
        <v>35</v>
      </c>
      <c r="K13" s="19" t="n">
        <v>13</v>
      </c>
      <c r="L13" s="20">
        <f>IF(OR(A13="",B13="",C13="",G13="",H13="",I13="",P13="Canceled"),"",IF(OR(NOT(ISNUMBER(G13)),NOT(ISNUMBER(I13))),"",MAX(G13,IF(AND(A13=A12,B13=B12,ISNUMBER(M12)),M12+IFERROR(IF(ISNUMBER(J13),J13,0)/1440,0),G13))))</f>
        <v/>
      </c>
      <c r="M13" s="20">
        <f>IF(OR(L13="",NOT(ISNUMBER(L13)),NOT(ISNUMBER(I13))),"",IFERROR(L13+I13/1440,""))</f>
        <v/>
      </c>
      <c r="N13" s="9">
        <f>IF(OR(A13="",B13="",C13="",G13="",H13="",I13=""),"",IF(P13="Canceled","Not routed",IF(OR(NOT(ISNUMBER(G13)),NOT(ISNUMBER(H13)),NOT(ISNUMBER(M13))),"Review window",IF(OR(H13&lt;G13,M13&gt;H13),"Review window","Within window"))))</f>
        <v/>
      </c>
      <c r="O13" s="9">
        <f>IF(OR(A13="",B13="",C13="",I13=""),"",IF(P13="Canceled","Not routed",IF(OR(NOT(ISNUMBER(C13)),NOT(ISNUMBER(I13))),"Review entries",IF(OR(Assumptions!$B$4="",Assumptions!$B$5="",Assumptions!$B$6="",Assumptions!$B$7=""),"Review limits",IF(OR(I13&lt;Assumptions!$B$4,I13&gt;Assumptions!$B$5),"Review duration",IF(OR(AND(ISNUMBER(J13),J13&gt;Assumptions!$B$6),AND(ISNUMBER(K13),K13&gt;Assumptions!$B$7)),"Review travel",IF(AND(A13=A12,B13=B12),IF(NOT(ISNUMBER(C12)),"Review order",IF(C13&lt;&gt;C12+1,"Review order","Ready")),IF(C13&lt;&gt;1,"Review order","Ready"))))))))</f>
        <v/>
      </c>
      <c r="P13" s="16" t="inlineStr">
        <is>
          <t>Scheduled</t>
        </is>
      </c>
      <c r="Q13" s="21" t="inlineStr">
        <is>
          <t>Place the leash back on the marked hook.</t>
        </is>
      </c>
    </row>
    <row r="14">
      <c r="A14" s="14" t="n">
        <v>46276</v>
      </c>
      <c r="B14" s="15" t="inlineStr">
        <is>
          <t>Morgan Vale</t>
        </is>
      </c>
      <c r="C14" s="16" t="n">
        <v>1</v>
      </c>
      <c r="D14" s="15" t="inlineStr">
        <is>
          <t>FIC-010</t>
        </is>
      </c>
      <c r="E14" s="15" t="inlineStr">
        <is>
          <t>Waffle</t>
        </is>
      </c>
      <c r="F14" s="15" t="inlineStr">
        <is>
          <t>Cedar Loop</t>
        </is>
      </c>
      <c r="G14" s="17" t="n">
        <v>0.5416666666666666</v>
      </c>
      <c r="H14" s="17" t="n">
        <v>0.5833333333333334</v>
      </c>
      <c r="I14" s="18" t="n">
        <v>30</v>
      </c>
      <c r="J14" s="18" t="n">
        <v>0</v>
      </c>
      <c r="K14" s="19" t="n">
        <v>0</v>
      </c>
      <c r="L14" s="22">
        <f>IF(OR(A14="",B14="",C14="",G14="",H14="",I14="",P14="Canceled"),"",IF(OR(NOT(ISNUMBER(G14)),NOT(ISNUMBER(I14))),"",MAX(G14,IF(AND(A14=A13,B14=B13,ISNUMBER(M13)),M13+IFERROR(IF(ISNUMBER(J14),J14,0)/1440,0),G14))))</f>
        <v/>
      </c>
      <c r="M14" s="22">
        <f>IF(OR(L14="",NOT(ISNUMBER(L14)),NOT(ISNUMBER(I14))),"",IFERROR(L14+I14/1440,""))</f>
        <v/>
      </c>
      <c r="N14" s="8">
        <f>IF(OR(A14="",B14="",C14="",G14="",H14="",I14=""),"",IF(P14="Canceled","Not routed",IF(OR(NOT(ISNUMBER(G14)),NOT(ISNUMBER(H14)),NOT(ISNUMBER(M14))),"Review window",IF(OR(H14&lt;G14,M14&gt;H14),"Review window","Within window"))))</f>
        <v/>
      </c>
      <c r="O14" s="8">
        <f>IF(OR(A14="",B14="",C14="",I14=""),"",IF(P14="Canceled","Not routed",IF(OR(NOT(ISNUMBER(C14)),NOT(ISNUMBER(I14))),"Review entries",IF(OR(Assumptions!$B$4="",Assumptions!$B$5="",Assumptions!$B$6="",Assumptions!$B$7=""),"Review limits",IF(OR(I14&lt;Assumptions!$B$4,I14&gt;Assumptions!$B$5),"Review duration",IF(OR(AND(ISNUMBER(J14),J14&gt;Assumptions!$B$6),AND(ISNUMBER(K14),K14&gt;Assumptions!$B$7)),"Review travel",IF(AND(A14=A13,B14=B13),IF(NOT(ISNUMBER(C13)),"Review order",IF(C14&lt;&gt;C13+1,"Review order","Ready")),IF(C14&lt;&gt;1,"Review order","Ready"))))))))</f>
        <v/>
      </c>
      <c r="P14" s="16" t="inlineStr">
        <is>
          <t>Confirmed</t>
        </is>
      </c>
      <c r="Q14" s="21" t="inlineStr">
        <is>
          <t>Use the red leash from the front closet.</t>
        </is>
      </c>
    </row>
    <row r="15">
      <c r="A15" s="14" t="n">
        <v>46276</v>
      </c>
      <c r="B15" s="15" t="inlineStr">
        <is>
          <t>Morgan Vale</t>
        </is>
      </c>
      <c r="C15" s="16" t="n">
        <v>2</v>
      </c>
      <c r="D15" s="15" t="inlineStr">
        <is>
          <t>FIC-011</t>
        </is>
      </c>
      <c r="E15" s="15" t="inlineStr">
        <is>
          <t>Comet</t>
        </is>
      </c>
      <c r="F15" s="15" t="inlineStr">
        <is>
          <t>Cedar Loop</t>
        </is>
      </c>
      <c r="G15" s="17" t="n">
        <v>0.5833333333333334</v>
      </c>
      <c r="H15" s="17" t="n">
        <v>0.625</v>
      </c>
      <c r="I15" s="18" t="n">
        <v>30</v>
      </c>
      <c r="J15" s="18" t="n">
        <v>10</v>
      </c>
      <c r="K15" s="19" t="n">
        <v>2.5</v>
      </c>
      <c r="L15" s="20">
        <f>IF(OR(A15="",B15="",C15="",G15="",H15="",I15="",P15="Canceled"),"",IF(OR(NOT(ISNUMBER(G15)),NOT(ISNUMBER(I15))),"",MAX(G15,IF(AND(A15=A14,B15=B14,ISNUMBER(M14)),M14+IFERROR(IF(ISNUMBER(J15),J15,0)/1440,0),G15))))</f>
        <v/>
      </c>
      <c r="M15" s="20">
        <f>IF(OR(L15="",NOT(ISNUMBER(L15)),NOT(ISNUMBER(I15))),"",IFERROR(L15+I15/1440,""))</f>
        <v/>
      </c>
      <c r="N15" s="9">
        <f>IF(OR(A15="",B15="",C15="",G15="",H15="",I15=""),"",IF(P15="Canceled","Not routed",IF(OR(NOT(ISNUMBER(G15)),NOT(ISNUMBER(H15)),NOT(ISNUMBER(M15))),"Review window",IF(OR(H15&lt;G15,M15&gt;H15),"Review window","Within window"))))</f>
        <v/>
      </c>
      <c r="O15" s="9">
        <f>IF(OR(A15="",B15="",C15="",I15=""),"",IF(P15="Canceled","Not routed",IF(OR(NOT(ISNUMBER(C15)),NOT(ISNUMBER(I15))),"Review entries",IF(OR(Assumptions!$B$4="",Assumptions!$B$5="",Assumptions!$B$6="",Assumptions!$B$7=""),"Review limits",IF(OR(I15&lt;Assumptions!$B$4,I15&gt;Assumptions!$B$5),"Review duration",IF(OR(AND(ISNUMBER(J15),J15&gt;Assumptions!$B$6),AND(ISNUMBER(K15),K15&gt;Assumptions!$B$7)),"Review travel",IF(AND(A15=A14,B15=B14),IF(NOT(ISNUMBER(C14)),"Review order",IF(C15&lt;&gt;C14+1,"Review order","Ready")),IF(C15&lt;&gt;1,"Review order","Ready"))))))))</f>
        <v/>
      </c>
      <c r="P15" s="16" t="inlineStr">
        <is>
          <t>Canceled</t>
        </is>
      </c>
      <c r="Q15" s="21" t="inlineStr">
        <is>
          <t>Leave all walking items in place.</t>
        </is>
      </c>
    </row>
    <row r="16">
      <c r="A16" s="14" t="n"/>
      <c r="B16" s="15" t="n"/>
      <c r="C16" s="16" t="n"/>
      <c r="D16" s="15" t="n"/>
      <c r="E16" s="15" t="n"/>
      <c r="F16" s="15" t="n"/>
      <c r="G16" s="17" t="n"/>
      <c r="H16" s="17" t="n"/>
      <c r="I16" s="18" t="n"/>
      <c r="J16" s="18" t="n"/>
      <c r="K16" s="19" t="n"/>
      <c r="L16" s="22">
        <f>IF(OR(A16="",B16="",C16="",G16="",H16="",I16="",P16="Canceled"),"",IF(OR(NOT(ISNUMBER(G16)),NOT(ISNUMBER(I16))),"",MAX(G16,IF(AND(A16=A15,B16=B15,ISNUMBER(M15)),M15+IFERROR(IF(ISNUMBER(J16),J16,0)/1440,0),G16))))</f>
        <v/>
      </c>
      <c r="M16" s="22">
        <f>IF(OR(L16="",NOT(ISNUMBER(L16)),NOT(ISNUMBER(I16))),"",IFERROR(L16+I16/1440,""))</f>
        <v/>
      </c>
      <c r="N16" s="8">
        <f>IF(OR(A16="",B16="",C16="",G16="",H16="",I16=""),"",IF(P16="Canceled","Not routed",IF(OR(NOT(ISNUMBER(G16)),NOT(ISNUMBER(H16)),NOT(ISNUMBER(M16))),"Review window",IF(OR(H16&lt;G16,M16&gt;H16),"Review window","Within window"))))</f>
        <v/>
      </c>
      <c r="O16" s="8">
        <f>IF(OR(A16="",B16="",C16="",I16=""),"",IF(P16="Canceled","Not routed",IF(OR(NOT(ISNUMBER(C16)),NOT(ISNUMBER(I16))),"Review entries",IF(OR(Assumptions!$B$4="",Assumptions!$B$5="",Assumptions!$B$6="",Assumptions!$B$7=""),"Review limits",IF(OR(I16&lt;Assumptions!$B$4,I16&gt;Assumptions!$B$5),"Review duration",IF(OR(AND(ISNUMBER(J16),J16&gt;Assumptions!$B$6),AND(ISNUMBER(K16),K16&gt;Assumptions!$B$7)),"Review travel",IF(AND(A16=A15,B16=B15),IF(NOT(ISNUMBER(C15)),"Review order",IF(C16&lt;&gt;C15+1,"Review order","Ready")),IF(C16&lt;&gt;1,"Review order","Ready"))))))))</f>
        <v/>
      </c>
      <c r="P16" s="16" t="n"/>
      <c r="Q16" s="21" t="n"/>
    </row>
    <row r="17">
      <c r="A17" s="14" t="n"/>
      <c r="B17" s="15" t="n"/>
      <c r="C17" s="16" t="n"/>
      <c r="D17" s="15" t="n"/>
      <c r="E17" s="15" t="n"/>
      <c r="F17" s="15" t="n"/>
      <c r="G17" s="17" t="n"/>
      <c r="H17" s="17" t="n"/>
      <c r="I17" s="18" t="n"/>
      <c r="J17" s="18" t="n"/>
      <c r="K17" s="19" t="n"/>
      <c r="L17" s="20">
        <f>IF(OR(A17="",B17="",C17="",G17="",H17="",I17="",P17="Canceled"),"",IF(OR(NOT(ISNUMBER(G17)),NOT(ISNUMBER(I17))),"",MAX(G17,IF(AND(A17=A16,B17=B16,ISNUMBER(M16)),M16+IFERROR(IF(ISNUMBER(J17),J17,0)/1440,0),G17))))</f>
        <v/>
      </c>
      <c r="M17" s="20">
        <f>IF(OR(L17="",NOT(ISNUMBER(L17)),NOT(ISNUMBER(I17))),"",IFERROR(L17+I17/1440,""))</f>
        <v/>
      </c>
      <c r="N17" s="9">
        <f>IF(OR(A17="",B17="",C17="",G17="",H17="",I17=""),"",IF(P17="Canceled","Not routed",IF(OR(NOT(ISNUMBER(G17)),NOT(ISNUMBER(H17)),NOT(ISNUMBER(M17))),"Review window",IF(OR(H17&lt;G17,M17&gt;H17),"Review window","Within window"))))</f>
        <v/>
      </c>
      <c r="O17" s="9">
        <f>IF(OR(A17="",B17="",C17="",I17=""),"",IF(P17="Canceled","Not routed",IF(OR(NOT(ISNUMBER(C17)),NOT(ISNUMBER(I17))),"Review entries",IF(OR(Assumptions!$B$4="",Assumptions!$B$5="",Assumptions!$B$6="",Assumptions!$B$7=""),"Review limits",IF(OR(I17&lt;Assumptions!$B$4,I17&gt;Assumptions!$B$5),"Review duration",IF(OR(AND(ISNUMBER(J17),J17&gt;Assumptions!$B$6),AND(ISNUMBER(K17),K17&gt;Assumptions!$B$7)),"Review travel",IF(AND(A17=A16,B17=B16),IF(NOT(ISNUMBER(C16)),"Review order",IF(C17&lt;&gt;C16+1,"Review order","Ready")),IF(C17&lt;&gt;1,"Review order","Ready"))))))))</f>
        <v/>
      </c>
      <c r="P17" s="16" t="n"/>
      <c r="Q17" s="21" t="n"/>
    </row>
    <row r="18">
      <c r="A18" s="14" t="n"/>
      <c r="B18" s="15" t="n"/>
      <c r="C18" s="16" t="n"/>
      <c r="D18" s="15" t="n"/>
      <c r="E18" s="15" t="n"/>
      <c r="F18" s="15" t="n"/>
      <c r="G18" s="17" t="n"/>
      <c r="H18" s="17" t="n"/>
      <c r="I18" s="18" t="n"/>
      <c r="J18" s="18" t="n"/>
      <c r="K18" s="19" t="n"/>
      <c r="L18" s="22">
        <f>IF(OR(A18="",B18="",C18="",G18="",H18="",I18="",P18="Canceled"),"",IF(OR(NOT(ISNUMBER(G18)),NOT(ISNUMBER(I18))),"",MAX(G18,IF(AND(A18=A17,B18=B17,ISNUMBER(M17)),M17+IFERROR(IF(ISNUMBER(J18),J18,0)/1440,0),G18))))</f>
        <v/>
      </c>
      <c r="M18" s="22">
        <f>IF(OR(L18="",NOT(ISNUMBER(L18)),NOT(ISNUMBER(I18))),"",IFERROR(L18+I18/1440,""))</f>
        <v/>
      </c>
      <c r="N18" s="8">
        <f>IF(OR(A18="",B18="",C18="",G18="",H18="",I18=""),"",IF(P18="Canceled","Not routed",IF(OR(NOT(ISNUMBER(G18)),NOT(ISNUMBER(H18)),NOT(ISNUMBER(M18))),"Review window",IF(OR(H18&lt;G18,M18&gt;H18),"Review window","Within window"))))</f>
        <v/>
      </c>
      <c r="O18" s="8">
        <f>IF(OR(A18="",B18="",C18="",I18=""),"",IF(P18="Canceled","Not routed",IF(OR(NOT(ISNUMBER(C18)),NOT(ISNUMBER(I18))),"Review entries",IF(OR(Assumptions!$B$4="",Assumptions!$B$5="",Assumptions!$B$6="",Assumptions!$B$7=""),"Review limits",IF(OR(I18&lt;Assumptions!$B$4,I18&gt;Assumptions!$B$5),"Review duration",IF(OR(AND(ISNUMBER(J18),J18&gt;Assumptions!$B$6),AND(ISNUMBER(K18),K18&gt;Assumptions!$B$7)),"Review travel",IF(AND(A18=A17,B18=B17),IF(NOT(ISNUMBER(C17)),"Review order",IF(C18&lt;&gt;C17+1,"Review order","Ready")),IF(C18&lt;&gt;1,"Review order","Ready"))))))))</f>
        <v/>
      </c>
      <c r="P18" s="16" t="n"/>
      <c r="Q18" s="21" t="n"/>
    </row>
    <row r="19">
      <c r="A19" s="14" t="n"/>
      <c r="B19" s="15" t="n"/>
      <c r="C19" s="16" t="n"/>
      <c r="D19" s="15" t="n"/>
      <c r="E19" s="15" t="n"/>
      <c r="F19" s="15" t="n"/>
      <c r="G19" s="17" t="n"/>
      <c r="H19" s="17" t="n"/>
      <c r="I19" s="18" t="n"/>
      <c r="J19" s="18" t="n"/>
      <c r="K19" s="19" t="n"/>
      <c r="L19" s="20">
        <f>IF(OR(A19="",B19="",C19="",G19="",H19="",I19="",P19="Canceled"),"",IF(OR(NOT(ISNUMBER(G19)),NOT(ISNUMBER(I19))),"",MAX(G19,IF(AND(A19=A18,B19=B18,ISNUMBER(M18)),M18+IFERROR(IF(ISNUMBER(J19),J19,0)/1440,0),G19))))</f>
        <v/>
      </c>
      <c r="M19" s="20">
        <f>IF(OR(L19="",NOT(ISNUMBER(L19)),NOT(ISNUMBER(I19))),"",IFERROR(L19+I19/1440,""))</f>
        <v/>
      </c>
      <c r="N19" s="9">
        <f>IF(OR(A19="",B19="",C19="",G19="",H19="",I19=""),"",IF(P19="Canceled","Not routed",IF(OR(NOT(ISNUMBER(G19)),NOT(ISNUMBER(H19)),NOT(ISNUMBER(M19))),"Review window",IF(OR(H19&lt;G19,M19&gt;H19),"Review window","Within window"))))</f>
        <v/>
      </c>
      <c r="O19" s="9">
        <f>IF(OR(A19="",B19="",C19="",I19=""),"",IF(P19="Canceled","Not routed",IF(OR(NOT(ISNUMBER(C19)),NOT(ISNUMBER(I19))),"Review entries",IF(OR(Assumptions!$B$4="",Assumptions!$B$5="",Assumptions!$B$6="",Assumptions!$B$7=""),"Review limits",IF(OR(I19&lt;Assumptions!$B$4,I19&gt;Assumptions!$B$5),"Review duration",IF(OR(AND(ISNUMBER(J19),J19&gt;Assumptions!$B$6),AND(ISNUMBER(K19),K19&gt;Assumptions!$B$7)),"Review travel",IF(AND(A19=A18,B19=B18),IF(NOT(ISNUMBER(C18)),"Review order",IF(C19&lt;&gt;C18+1,"Review order","Ready")),IF(C19&lt;&gt;1,"Review order","Ready"))))))))</f>
        <v/>
      </c>
      <c r="P19" s="16" t="n"/>
      <c r="Q19" s="21" t="n"/>
    </row>
    <row r="20">
      <c r="A20" s="14" t="n"/>
      <c r="B20" s="15" t="n"/>
      <c r="C20" s="16" t="n"/>
      <c r="D20" s="15" t="n"/>
      <c r="E20" s="15" t="n"/>
      <c r="F20" s="15" t="n"/>
      <c r="G20" s="17" t="n"/>
      <c r="H20" s="17" t="n"/>
      <c r="I20" s="18" t="n"/>
      <c r="J20" s="18" t="n"/>
      <c r="K20" s="19" t="n"/>
      <c r="L20" s="22">
        <f>IF(OR(A20="",B20="",C20="",G20="",H20="",I20="",P20="Canceled"),"",IF(OR(NOT(ISNUMBER(G20)),NOT(ISNUMBER(I20))),"",MAX(G20,IF(AND(A20=A19,B20=B19,ISNUMBER(M19)),M19+IFERROR(IF(ISNUMBER(J20),J20,0)/1440,0),G20))))</f>
        <v/>
      </c>
      <c r="M20" s="22">
        <f>IF(OR(L20="",NOT(ISNUMBER(L20)),NOT(ISNUMBER(I20))),"",IFERROR(L20+I20/1440,""))</f>
        <v/>
      </c>
      <c r="N20" s="8">
        <f>IF(OR(A20="",B20="",C20="",G20="",H20="",I20=""),"",IF(P20="Canceled","Not routed",IF(OR(NOT(ISNUMBER(G20)),NOT(ISNUMBER(H20)),NOT(ISNUMBER(M20))),"Review window",IF(OR(H20&lt;G20,M20&gt;H20),"Review window","Within window"))))</f>
        <v/>
      </c>
      <c r="O20" s="8">
        <f>IF(OR(A20="",B20="",C20="",I20=""),"",IF(P20="Canceled","Not routed",IF(OR(NOT(ISNUMBER(C20)),NOT(ISNUMBER(I20))),"Review entries",IF(OR(Assumptions!$B$4="",Assumptions!$B$5="",Assumptions!$B$6="",Assumptions!$B$7=""),"Review limits",IF(OR(I20&lt;Assumptions!$B$4,I20&gt;Assumptions!$B$5),"Review duration",IF(OR(AND(ISNUMBER(J20),J20&gt;Assumptions!$B$6),AND(ISNUMBER(K20),K20&gt;Assumptions!$B$7)),"Review travel",IF(AND(A20=A19,B20=B19),IF(NOT(ISNUMBER(C19)),"Review order",IF(C20&lt;&gt;C19+1,"Review order","Ready")),IF(C20&lt;&gt;1,"Review order","Ready"))))))))</f>
        <v/>
      </c>
      <c r="P20" s="16" t="n"/>
      <c r="Q20" s="21" t="n"/>
    </row>
    <row r="21">
      <c r="A21" s="14" t="n"/>
      <c r="B21" s="15" t="n"/>
      <c r="C21" s="16" t="n"/>
      <c r="D21" s="15" t="n"/>
      <c r="E21" s="15" t="n"/>
      <c r="F21" s="15" t="n"/>
      <c r="G21" s="17" t="n"/>
      <c r="H21" s="17" t="n"/>
      <c r="I21" s="18" t="n"/>
      <c r="J21" s="18" t="n"/>
      <c r="K21" s="19" t="n"/>
      <c r="L21" s="20">
        <f>IF(OR(A21="",B21="",C21="",G21="",H21="",I21="",P21="Canceled"),"",IF(OR(NOT(ISNUMBER(G21)),NOT(ISNUMBER(I21))),"",MAX(G21,IF(AND(A21=A20,B21=B20,ISNUMBER(M20)),M20+IFERROR(IF(ISNUMBER(J21),J21,0)/1440,0),G21))))</f>
        <v/>
      </c>
      <c r="M21" s="20">
        <f>IF(OR(L21="",NOT(ISNUMBER(L21)),NOT(ISNUMBER(I21))),"",IFERROR(L21+I21/1440,""))</f>
        <v/>
      </c>
      <c r="N21" s="9">
        <f>IF(OR(A21="",B21="",C21="",G21="",H21="",I21=""),"",IF(P21="Canceled","Not routed",IF(OR(NOT(ISNUMBER(G21)),NOT(ISNUMBER(H21)),NOT(ISNUMBER(M21))),"Review window",IF(OR(H21&lt;G21,M21&gt;H21),"Review window","Within window"))))</f>
        <v/>
      </c>
      <c r="O21" s="9">
        <f>IF(OR(A21="",B21="",C21="",I21=""),"",IF(P21="Canceled","Not routed",IF(OR(NOT(ISNUMBER(C21)),NOT(ISNUMBER(I21))),"Review entries",IF(OR(Assumptions!$B$4="",Assumptions!$B$5="",Assumptions!$B$6="",Assumptions!$B$7=""),"Review limits",IF(OR(I21&lt;Assumptions!$B$4,I21&gt;Assumptions!$B$5),"Review duration",IF(OR(AND(ISNUMBER(J21),J21&gt;Assumptions!$B$6),AND(ISNUMBER(K21),K21&gt;Assumptions!$B$7)),"Review travel",IF(AND(A21=A20,B21=B20),IF(NOT(ISNUMBER(C20)),"Review order",IF(C21&lt;&gt;C20+1,"Review order","Ready")),IF(C21&lt;&gt;1,"Review order","Ready"))))))))</f>
        <v/>
      </c>
      <c r="P21" s="16" t="n"/>
      <c r="Q21" s="21" t="n"/>
    </row>
    <row r="22">
      <c r="A22" s="14" t="n"/>
      <c r="B22" s="15" t="n"/>
      <c r="C22" s="16" t="n"/>
      <c r="D22" s="15" t="n"/>
      <c r="E22" s="15" t="n"/>
      <c r="F22" s="15" t="n"/>
      <c r="G22" s="17" t="n"/>
      <c r="H22" s="17" t="n"/>
      <c r="I22" s="18" t="n"/>
      <c r="J22" s="18" t="n"/>
      <c r="K22" s="19" t="n"/>
      <c r="L22" s="22">
        <f>IF(OR(A22="",B22="",C22="",G22="",H22="",I22="",P22="Canceled"),"",IF(OR(NOT(ISNUMBER(G22)),NOT(ISNUMBER(I22))),"",MAX(G22,IF(AND(A22=A21,B22=B21,ISNUMBER(M21)),M21+IFERROR(IF(ISNUMBER(J22),J22,0)/1440,0),G22))))</f>
        <v/>
      </c>
      <c r="M22" s="22">
        <f>IF(OR(L22="",NOT(ISNUMBER(L22)),NOT(ISNUMBER(I22))),"",IFERROR(L22+I22/1440,""))</f>
        <v/>
      </c>
      <c r="N22" s="8">
        <f>IF(OR(A22="",B22="",C22="",G22="",H22="",I22=""),"",IF(P22="Canceled","Not routed",IF(OR(NOT(ISNUMBER(G22)),NOT(ISNUMBER(H22)),NOT(ISNUMBER(M22))),"Review window",IF(OR(H22&lt;G22,M22&gt;H22),"Review window","Within window"))))</f>
        <v/>
      </c>
      <c r="O22" s="8">
        <f>IF(OR(A22="",B22="",C22="",I22=""),"",IF(P22="Canceled","Not routed",IF(OR(NOT(ISNUMBER(C22)),NOT(ISNUMBER(I22))),"Review entries",IF(OR(Assumptions!$B$4="",Assumptions!$B$5="",Assumptions!$B$6="",Assumptions!$B$7=""),"Review limits",IF(OR(I22&lt;Assumptions!$B$4,I22&gt;Assumptions!$B$5),"Review duration",IF(OR(AND(ISNUMBER(J22),J22&gt;Assumptions!$B$6),AND(ISNUMBER(K22),K22&gt;Assumptions!$B$7)),"Review travel",IF(AND(A22=A21,B22=B21),IF(NOT(ISNUMBER(C21)),"Review order",IF(C22&lt;&gt;C21+1,"Review order","Ready")),IF(C22&lt;&gt;1,"Review order","Ready"))))))))</f>
        <v/>
      </c>
      <c r="P22" s="16" t="n"/>
      <c r="Q22" s="21" t="n"/>
    </row>
    <row r="23">
      <c r="A23" s="14" t="n"/>
      <c r="B23" s="15" t="n"/>
      <c r="C23" s="16" t="n"/>
      <c r="D23" s="15" t="n"/>
      <c r="E23" s="15" t="n"/>
      <c r="F23" s="15" t="n"/>
      <c r="G23" s="17" t="n"/>
      <c r="H23" s="17" t="n"/>
      <c r="I23" s="18" t="n"/>
      <c r="J23" s="18" t="n"/>
      <c r="K23" s="19" t="n"/>
      <c r="L23" s="20">
        <f>IF(OR(A23="",B23="",C23="",G23="",H23="",I23="",P23="Canceled"),"",IF(OR(NOT(ISNUMBER(G23)),NOT(ISNUMBER(I23))),"",MAX(G23,IF(AND(A23=A22,B23=B22,ISNUMBER(M22)),M22+IFERROR(IF(ISNUMBER(J23),J23,0)/1440,0),G23))))</f>
        <v/>
      </c>
      <c r="M23" s="20">
        <f>IF(OR(L23="",NOT(ISNUMBER(L23)),NOT(ISNUMBER(I23))),"",IFERROR(L23+I23/1440,""))</f>
        <v/>
      </c>
      <c r="N23" s="9">
        <f>IF(OR(A23="",B23="",C23="",G23="",H23="",I23=""),"",IF(P23="Canceled","Not routed",IF(OR(NOT(ISNUMBER(G23)),NOT(ISNUMBER(H23)),NOT(ISNUMBER(M23))),"Review window",IF(OR(H23&lt;G23,M23&gt;H23),"Review window","Within window"))))</f>
        <v/>
      </c>
      <c r="O23" s="9">
        <f>IF(OR(A23="",B23="",C23="",I23=""),"",IF(P23="Canceled","Not routed",IF(OR(NOT(ISNUMBER(C23)),NOT(ISNUMBER(I23))),"Review entries",IF(OR(Assumptions!$B$4="",Assumptions!$B$5="",Assumptions!$B$6="",Assumptions!$B$7=""),"Review limits",IF(OR(I23&lt;Assumptions!$B$4,I23&gt;Assumptions!$B$5),"Review duration",IF(OR(AND(ISNUMBER(J23),J23&gt;Assumptions!$B$6),AND(ISNUMBER(K23),K23&gt;Assumptions!$B$7)),"Review travel",IF(AND(A23=A22,B23=B22),IF(NOT(ISNUMBER(C22)),"Review order",IF(C23&lt;&gt;C22+1,"Review order","Ready")),IF(C23&lt;&gt;1,"Review order","Ready"))))))))</f>
        <v/>
      </c>
      <c r="P23" s="16" t="n"/>
      <c r="Q23" s="21" t="n"/>
    </row>
    <row r="24">
      <c r="A24" s="14" t="n"/>
      <c r="B24" s="15" t="n"/>
      <c r="C24" s="16" t="n"/>
      <c r="D24" s="15" t="n"/>
      <c r="E24" s="15" t="n"/>
      <c r="F24" s="15" t="n"/>
      <c r="G24" s="17" t="n"/>
      <c r="H24" s="17" t="n"/>
      <c r="I24" s="18" t="n"/>
      <c r="J24" s="18" t="n"/>
      <c r="K24" s="19" t="n"/>
      <c r="L24" s="22">
        <f>IF(OR(A24="",B24="",C24="",G24="",H24="",I24="",P24="Canceled"),"",IF(OR(NOT(ISNUMBER(G24)),NOT(ISNUMBER(I24))),"",MAX(G24,IF(AND(A24=A23,B24=B23,ISNUMBER(M23)),M23+IFERROR(IF(ISNUMBER(J24),J24,0)/1440,0),G24))))</f>
        <v/>
      </c>
      <c r="M24" s="22">
        <f>IF(OR(L24="",NOT(ISNUMBER(L24)),NOT(ISNUMBER(I24))),"",IFERROR(L24+I24/1440,""))</f>
        <v/>
      </c>
      <c r="N24" s="8">
        <f>IF(OR(A24="",B24="",C24="",G24="",H24="",I24=""),"",IF(P24="Canceled","Not routed",IF(OR(NOT(ISNUMBER(G24)),NOT(ISNUMBER(H24)),NOT(ISNUMBER(M24))),"Review window",IF(OR(H24&lt;G24,M24&gt;H24),"Review window","Within window"))))</f>
        <v/>
      </c>
      <c r="O24" s="8">
        <f>IF(OR(A24="",B24="",C24="",I24=""),"",IF(P24="Canceled","Not routed",IF(OR(NOT(ISNUMBER(C24)),NOT(ISNUMBER(I24))),"Review entries",IF(OR(Assumptions!$B$4="",Assumptions!$B$5="",Assumptions!$B$6="",Assumptions!$B$7=""),"Review limits",IF(OR(I24&lt;Assumptions!$B$4,I24&gt;Assumptions!$B$5),"Review duration",IF(OR(AND(ISNUMBER(J24),J24&gt;Assumptions!$B$6),AND(ISNUMBER(K24),K24&gt;Assumptions!$B$7)),"Review travel",IF(AND(A24=A23,B24=B23),IF(NOT(ISNUMBER(C23)),"Review order",IF(C24&lt;&gt;C23+1,"Review order","Ready")),IF(C24&lt;&gt;1,"Review order","Ready"))))))))</f>
        <v/>
      </c>
      <c r="P24" s="16" t="n"/>
      <c r="Q24" s="21" t="n"/>
    </row>
    <row r="25">
      <c r="A25" s="14" t="n"/>
      <c r="B25" s="15" t="n"/>
      <c r="C25" s="16" t="n"/>
      <c r="D25" s="15" t="n"/>
      <c r="E25" s="15" t="n"/>
      <c r="F25" s="15" t="n"/>
      <c r="G25" s="17" t="n"/>
      <c r="H25" s="17" t="n"/>
      <c r="I25" s="18" t="n"/>
      <c r="J25" s="18" t="n"/>
      <c r="K25" s="19" t="n"/>
      <c r="L25" s="20">
        <f>IF(OR(A25="",B25="",C25="",G25="",H25="",I25="",P25="Canceled"),"",IF(OR(NOT(ISNUMBER(G25)),NOT(ISNUMBER(I25))),"",MAX(G25,IF(AND(A25=A24,B25=B24,ISNUMBER(M24)),M24+IFERROR(IF(ISNUMBER(J25),J25,0)/1440,0),G25))))</f>
        <v/>
      </c>
      <c r="M25" s="20">
        <f>IF(OR(L25="",NOT(ISNUMBER(L25)),NOT(ISNUMBER(I25))),"",IFERROR(L25+I25/1440,""))</f>
        <v/>
      </c>
      <c r="N25" s="9">
        <f>IF(OR(A25="",B25="",C25="",G25="",H25="",I25=""),"",IF(P25="Canceled","Not routed",IF(OR(NOT(ISNUMBER(G25)),NOT(ISNUMBER(H25)),NOT(ISNUMBER(M25))),"Review window",IF(OR(H25&lt;G25,M25&gt;H25),"Review window","Within window"))))</f>
        <v/>
      </c>
      <c r="O25" s="9">
        <f>IF(OR(A25="",B25="",C25="",I25=""),"",IF(P25="Canceled","Not routed",IF(OR(NOT(ISNUMBER(C25)),NOT(ISNUMBER(I25))),"Review entries",IF(OR(Assumptions!$B$4="",Assumptions!$B$5="",Assumptions!$B$6="",Assumptions!$B$7=""),"Review limits",IF(OR(I25&lt;Assumptions!$B$4,I25&gt;Assumptions!$B$5),"Review duration",IF(OR(AND(ISNUMBER(J25),J25&gt;Assumptions!$B$6),AND(ISNUMBER(K25),K25&gt;Assumptions!$B$7)),"Review travel",IF(AND(A25=A24,B25=B24),IF(NOT(ISNUMBER(C24)),"Review order",IF(C25&lt;&gt;C24+1,"Review order","Ready")),IF(C25&lt;&gt;1,"Review order","Ready"))))))))</f>
        <v/>
      </c>
      <c r="P25" s="16" t="n"/>
      <c r="Q25" s="21" t="n"/>
    </row>
    <row r="26">
      <c r="A26" s="14" t="n"/>
      <c r="B26" s="15" t="n"/>
      <c r="C26" s="16" t="n"/>
      <c r="D26" s="15" t="n"/>
      <c r="E26" s="15" t="n"/>
      <c r="F26" s="15" t="n"/>
      <c r="G26" s="17" t="n"/>
      <c r="H26" s="17" t="n"/>
      <c r="I26" s="18" t="n"/>
      <c r="J26" s="18" t="n"/>
      <c r="K26" s="19" t="n"/>
      <c r="L26" s="22">
        <f>IF(OR(A26="",B26="",C26="",G26="",H26="",I26="",P26="Canceled"),"",IF(OR(NOT(ISNUMBER(G26)),NOT(ISNUMBER(I26))),"",MAX(G26,IF(AND(A26=A25,B26=B25,ISNUMBER(M25)),M25+IFERROR(IF(ISNUMBER(J26),J26,0)/1440,0),G26))))</f>
        <v/>
      </c>
      <c r="M26" s="22">
        <f>IF(OR(L26="",NOT(ISNUMBER(L26)),NOT(ISNUMBER(I26))),"",IFERROR(L26+I26/1440,""))</f>
        <v/>
      </c>
      <c r="N26" s="8">
        <f>IF(OR(A26="",B26="",C26="",G26="",H26="",I26=""),"",IF(P26="Canceled","Not routed",IF(OR(NOT(ISNUMBER(G26)),NOT(ISNUMBER(H26)),NOT(ISNUMBER(M26))),"Review window",IF(OR(H26&lt;G26,M26&gt;H26),"Review window","Within window"))))</f>
        <v/>
      </c>
      <c r="O26" s="8">
        <f>IF(OR(A26="",B26="",C26="",I26=""),"",IF(P26="Canceled","Not routed",IF(OR(NOT(ISNUMBER(C26)),NOT(ISNUMBER(I26))),"Review entries",IF(OR(Assumptions!$B$4="",Assumptions!$B$5="",Assumptions!$B$6="",Assumptions!$B$7=""),"Review limits",IF(OR(I26&lt;Assumptions!$B$4,I26&gt;Assumptions!$B$5),"Review duration",IF(OR(AND(ISNUMBER(J26),J26&gt;Assumptions!$B$6),AND(ISNUMBER(K26),K26&gt;Assumptions!$B$7)),"Review travel",IF(AND(A26=A25,B26=B25),IF(NOT(ISNUMBER(C25)),"Review order",IF(C26&lt;&gt;C25+1,"Review order","Ready")),IF(C26&lt;&gt;1,"Review order","Ready"))))))))</f>
        <v/>
      </c>
      <c r="P26" s="16" t="n"/>
      <c r="Q26" s="21" t="n"/>
    </row>
    <row r="27">
      <c r="A27" s="14" t="n"/>
      <c r="B27" s="15" t="n"/>
      <c r="C27" s="16" t="n"/>
      <c r="D27" s="15" t="n"/>
      <c r="E27" s="15" t="n"/>
      <c r="F27" s="15" t="n"/>
      <c r="G27" s="17" t="n"/>
      <c r="H27" s="17" t="n"/>
      <c r="I27" s="18" t="n"/>
      <c r="J27" s="18" t="n"/>
      <c r="K27" s="19" t="n"/>
      <c r="L27" s="20">
        <f>IF(OR(A27="",B27="",C27="",G27="",H27="",I27="",P27="Canceled"),"",IF(OR(NOT(ISNUMBER(G27)),NOT(ISNUMBER(I27))),"",MAX(G27,IF(AND(A27=A26,B27=B26,ISNUMBER(M26)),M26+IFERROR(IF(ISNUMBER(J27),J27,0)/1440,0),G27))))</f>
        <v/>
      </c>
      <c r="M27" s="20">
        <f>IF(OR(L27="",NOT(ISNUMBER(L27)),NOT(ISNUMBER(I27))),"",IFERROR(L27+I27/1440,""))</f>
        <v/>
      </c>
      <c r="N27" s="9">
        <f>IF(OR(A27="",B27="",C27="",G27="",H27="",I27=""),"",IF(P27="Canceled","Not routed",IF(OR(NOT(ISNUMBER(G27)),NOT(ISNUMBER(H27)),NOT(ISNUMBER(M27))),"Review window",IF(OR(H27&lt;G27,M27&gt;H27),"Review window","Within window"))))</f>
        <v/>
      </c>
      <c r="O27" s="9">
        <f>IF(OR(A27="",B27="",C27="",I27=""),"",IF(P27="Canceled","Not routed",IF(OR(NOT(ISNUMBER(C27)),NOT(ISNUMBER(I27))),"Review entries",IF(OR(Assumptions!$B$4="",Assumptions!$B$5="",Assumptions!$B$6="",Assumptions!$B$7=""),"Review limits",IF(OR(I27&lt;Assumptions!$B$4,I27&gt;Assumptions!$B$5),"Review duration",IF(OR(AND(ISNUMBER(J27),J27&gt;Assumptions!$B$6),AND(ISNUMBER(K27),K27&gt;Assumptions!$B$7)),"Review travel",IF(AND(A27=A26,B27=B26),IF(NOT(ISNUMBER(C26)),"Review order",IF(C27&lt;&gt;C26+1,"Review order","Ready")),IF(C27&lt;&gt;1,"Review order","Ready"))))))))</f>
        <v/>
      </c>
      <c r="P27" s="16" t="n"/>
      <c r="Q27" s="21" t="n"/>
    </row>
    <row r="28">
      <c r="A28" s="14" t="n"/>
      <c r="B28" s="15" t="n"/>
      <c r="C28" s="16" t="n"/>
      <c r="D28" s="15" t="n"/>
      <c r="E28" s="15" t="n"/>
      <c r="F28" s="15" t="n"/>
      <c r="G28" s="17" t="n"/>
      <c r="H28" s="17" t="n"/>
      <c r="I28" s="18" t="n"/>
      <c r="J28" s="18" t="n"/>
      <c r="K28" s="19" t="n"/>
      <c r="L28" s="22">
        <f>IF(OR(A28="",B28="",C28="",G28="",H28="",I28="",P28="Canceled"),"",IF(OR(NOT(ISNUMBER(G28)),NOT(ISNUMBER(I28))),"",MAX(G28,IF(AND(A28=A27,B28=B27,ISNUMBER(M27)),M27+IFERROR(IF(ISNUMBER(J28),J28,0)/1440,0),G28))))</f>
        <v/>
      </c>
      <c r="M28" s="22">
        <f>IF(OR(L28="",NOT(ISNUMBER(L28)),NOT(ISNUMBER(I28))),"",IFERROR(L28+I28/1440,""))</f>
        <v/>
      </c>
      <c r="N28" s="8">
        <f>IF(OR(A28="",B28="",C28="",G28="",H28="",I28=""),"",IF(P28="Canceled","Not routed",IF(OR(NOT(ISNUMBER(G28)),NOT(ISNUMBER(H28)),NOT(ISNUMBER(M28))),"Review window",IF(OR(H28&lt;G28,M28&gt;H28),"Review window","Within window"))))</f>
        <v/>
      </c>
      <c r="O28" s="8">
        <f>IF(OR(A28="",B28="",C28="",I28=""),"",IF(P28="Canceled","Not routed",IF(OR(NOT(ISNUMBER(C28)),NOT(ISNUMBER(I28))),"Review entries",IF(OR(Assumptions!$B$4="",Assumptions!$B$5="",Assumptions!$B$6="",Assumptions!$B$7=""),"Review limits",IF(OR(I28&lt;Assumptions!$B$4,I28&gt;Assumptions!$B$5),"Review duration",IF(OR(AND(ISNUMBER(J28),J28&gt;Assumptions!$B$6),AND(ISNUMBER(K28),K28&gt;Assumptions!$B$7)),"Review travel",IF(AND(A28=A27,B28=B27),IF(NOT(ISNUMBER(C27)),"Review order",IF(C28&lt;&gt;C27+1,"Review order","Ready")),IF(C28&lt;&gt;1,"Review order","Ready"))))))))</f>
        <v/>
      </c>
      <c r="P28" s="16" t="n"/>
      <c r="Q28" s="21" t="n"/>
    </row>
    <row r="29">
      <c r="A29" s="14" t="n"/>
      <c r="B29" s="15" t="n"/>
      <c r="C29" s="16" t="n"/>
      <c r="D29" s="15" t="n"/>
      <c r="E29" s="15" t="n"/>
      <c r="F29" s="15" t="n"/>
      <c r="G29" s="17" t="n"/>
      <c r="H29" s="17" t="n"/>
      <c r="I29" s="18" t="n"/>
      <c r="J29" s="18" t="n"/>
      <c r="K29" s="19" t="n"/>
      <c r="L29" s="20">
        <f>IF(OR(A29="",B29="",C29="",G29="",H29="",I29="",P29="Canceled"),"",IF(OR(NOT(ISNUMBER(G29)),NOT(ISNUMBER(I29))),"",MAX(G29,IF(AND(A29=A28,B29=B28,ISNUMBER(M28)),M28+IFERROR(IF(ISNUMBER(J29),J29,0)/1440,0),G29))))</f>
        <v/>
      </c>
      <c r="M29" s="20">
        <f>IF(OR(L29="",NOT(ISNUMBER(L29)),NOT(ISNUMBER(I29))),"",IFERROR(L29+I29/1440,""))</f>
        <v/>
      </c>
      <c r="N29" s="9">
        <f>IF(OR(A29="",B29="",C29="",G29="",H29="",I29=""),"",IF(P29="Canceled","Not routed",IF(OR(NOT(ISNUMBER(G29)),NOT(ISNUMBER(H29)),NOT(ISNUMBER(M29))),"Review window",IF(OR(H29&lt;G29,M29&gt;H29),"Review window","Within window"))))</f>
        <v/>
      </c>
      <c r="O29" s="9">
        <f>IF(OR(A29="",B29="",C29="",I29=""),"",IF(P29="Canceled","Not routed",IF(OR(NOT(ISNUMBER(C29)),NOT(ISNUMBER(I29))),"Review entries",IF(OR(Assumptions!$B$4="",Assumptions!$B$5="",Assumptions!$B$6="",Assumptions!$B$7=""),"Review limits",IF(OR(I29&lt;Assumptions!$B$4,I29&gt;Assumptions!$B$5),"Review duration",IF(OR(AND(ISNUMBER(J29),J29&gt;Assumptions!$B$6),AND(ISNUMBER(K29),K29&gt;Assumptions!$B$7)),"Review travel",IF(AND(A29=A28,B29=B28),IF(NOT(ISNUMBER(C28)),"Review order",IF(C29&lt;&gt;C28+1,"Review order","Ready")),IF(C29&lt;&gt;1,"Review order","Ready"))))))))</f>
        <v/>
      </c>
      <c r="P29" s="16" t="n"/>
      <c r="Q29" s="21" t="n"/>
    </row>
    <row r="30">
      <c r="A30" s="14" t="n"/>
      <c r="B30" s="15" t="n"/>
      <c r="C30" s="16" t="n"/>
      <c r="D30" s="15" t="n"/>
      <c r="E30" s="15" t="n"/>
      <c r="F30" s="15" t="n"/>
      <c r="G30" s="17" t="n"/>
      <c r="H30" s="17" t="n"/>
      <c r="I30" s="18" t="n"/>
      <c r="J30" s="18" t="n"/>
      <c r="K30" s="19" t="n"/>
      <c r="L30" s="22">
        <f>IF(OR(A30="",B30="",C30="",G30="",H30="",I30="",P30="Canceled"),"",IF(OR(NOT(ISNUMBER(G30)),NOT(ISNUMBER(I30))),"",MAX(G30,IF(AND(A30=A29,B30=B29,ISNUMBER(M29)),M29+IFERROR(IF(ISNUMBER(J30),J30,0)/1440,0),G30))))</f>
        <v/>
      </c>
      <c r="M30" s="22">
        <f>IF(OR(L30="",NOT(ISNUMBER(L30)),NOT(ISNUMBER(I30))),"",IFERROR(L30+I30/1440,""))</f>
        <v/>
      </c>
      <c r="N30" s="8">
        <f>IF(OR(A30="",B30="",C30="",G30="",H30="",I30=""),"",IF(P30="Canceled","Not routed",IF(OR(NOT(ISNUMBER(G30)),NOT(ISNUMBER(H30)),NOT(ISNUMBER(M30))),"Review window",IF(OR(H30&lt;G30,M30&gt;H30),"Review window","Within window"))))</f>
        <v/>
      </c>
      <c r="O30" s="8">
        <f>IF(OR(A30="",B30="",C30="",I30=""),"",IF(P30="Canceled","Not routed",IF(OR(NOT(ISNUMBER(C30)),NOT(ISNUMBER(I30))),"Review entries",IF(OR(Assumptions!$B$4="",Assumptions!$B$5="",Assumptions!$B$6="",Assumptions!$B$7=""),"Review limits",IF(OR(I30&lt;Assumptions!$B$4,I30&gt;Assumptions!$B$5),"Review duration",IF(OR(AND(ISNUMBER(J30),J30&gt;Assumptions!$B$6),AND(ISNUMBER(K30),K30&gt;Assumptions!$B$7)),"Review travel",IF(AND(A30=A29,B30=B29),IF(NOT(ISNUMBER(C29)),"Review order",IF(C30&lt;&gt;C29+1,"Review order","Ready")),IF(C30&lt;&gt;1,"Review order","Ready"))))))))</f>
        <v/>
      </c>
      <c r="P30" s="16" t="n"/>
      <c r="Q30" s="21" t="n"/>
    </row>
    <row r="31">
      <c r="A31" s="14" t="n"/>
      <c r="B31" s="15" t="n"/>
      <c r="C31" s="16" t="n"/>
      <c r="D31" s="15" t="n"/>
      <c r="E31" s="15" t="n"/>
      <c r="F31" s="15" t="n"/>
      <c r="G31" s="17" t="n"/>
      <c r="H31" s="17" t="n"/>
      <c r="I31" s="18" t="n"/>
      <c r="J31" s="18" t="n"/>
      <c r="K31" s="19" t="n"/>
      <c r="L31" s="20">
        <f>IF(OR(A31="",B31="",C31="",G31="",H31="",I31="",P31="Canceled"),"",IF(OR(NOT(ISNUMBER(G31)),NOT(ISNUMBER(I31))),"",MAX(G31,IF(AND(A31=A30,B31=B30,ISNUMBER(M30)),M30+IFERROR(IF(ISNUMBER(J31),J31,0)/1440,0),G31))))</f>
        <v/>
      </c>
      <c r="M31" s="20">
        <f>IF(OR(L31="",NOT(ISNUMBER(L31)),NOT(ISNUMBER(I31))),"",IFERROR(L31+I31/1440,""))</f>
        <v/>
      </c>
      <c r="N31" s="9">
        <f>IF(OR(A31="",B31="",C31="",G31="",H31="",I31=""),"",IF(P31="Canceled","Not routed",IF(OR(NOT(ISNUMBER(G31)),NOT(ISNUMBER(H31)),NOT(ISNUMBER(M31))),"Review window",IF(OR(H31&lt;G31,M31&gt;H31),"Review window","Within window"))))</f>
        <v/>
      </c>
      <c r="O31" s="9">
        <f>IF(OR(A31="",B31="",C31="",I31=""),"",IF(P31="Canceled","Not routed",IF(OR(NOT(ISNUMBER(C31)),NOT(ISNUMBER(I31))),"Review entries",IF(OR(Assumptions!$B$4="",Assumptions!$B$5="",Assumptions!$B$6="",Assumptions!$B$7=""),"Review limits",IF(OR(I31&lt;Assumptions!$B$4,I31&gt;Assumptions!$B$5),"Review duration",IF(OR(AND(ISNUMBER(J31),J31&gt;Assumptions!$B$6),AND(ISNUMBER(K31),K31&gt;Assumptions!$B$7)),"Review travel",IF(AND(A31=A30,B31=B30),IF(NOT(ISNUMBER(C30)),"Review order",IF(C31&lt;&gt;C30+1,"Review order","Ready")),IF(C31&lt;&gt;1,"Review order","Ready"))))))))</f>
        <v/>
      </c>
      <c r="P31" s="16" t="n"/>
      <c r="Q31" s="21" t="n"/>
    </row>
    <row r="32">
      <c r="A32" s="14" t="n"/>
      <c r="B32" s="15" t="n"/>
      <c r="C32" s="16" t="n"/>
      <c r="D32" s="15" t="n"/>
      <c r="E32" s="15" t="n"/>
      <c r="F32" s="15" t="n"/>
      <c r="G32" s="17" t="n"/>
      <c r="H32" s="17" t="n"/>
      <c r="I32" s="18" t="n"/>
      <c r="J32" s="18" t="n"/>
      <c r="K32" s="19" t="n"/>
      <c r="L32" s="22">
        <f>IF(OR(A32="",B32="",C32="",G32="",H32="",I32="",P32="Canceled"),"",IF(OR(NOT(ISNUMBER(G32)),NOT(ISNUMBER(I32))),"",MAX(G32,IF(AND(A32=A31,B32=B31,ISNUMBER(M31)),M31+IFERROR(IF(ISNUMBER(J32),J32,0)/1440,0),G32))))</f>
        <v/>
      </c>
      <c r="M32" s="22">
        <f>IF(OR(L32="",NOT(ISNUMBER(L32)),NOT(ISNUMBER(I32))),"",IFERROR(L32+I32/1440,""))</f>
        <v/>
      </c>
      <c r="N32" s="8">
        <f>IF(OR(A32="",B32="",C32="",G32="",H32="",I32=""),"",IF(P32="Canceled","Not routed",IF(OR(NOT(ISNUMBER(G32)),NOT(ISNUMBER(H32)),NOT(ISNUMBER(M32))),"Review window",IF(OR(H32&lt;G32,M32&gt;H32),"Review window","Within window"))))</f>
        <v/>
      </c>
      <c r="O32" s="8">
        <f>IF(OR(A32="",B32="",C32="",I32=""),"",IF(P32="Canceled","Not routed",IF(OR(NOT(ISNUMBER(C32)),NOT(ISNUMBER(I32))),"Review entries",IF(OR(Assumptions!$B$4="",Assumptions!$B$5="",Assumptions!$B$6="",Assumptions!$B$7=""),"Review limits",IF(OR(I32&lt;Assumptions!$B$4,I32&gt;Assumptions!$B$5),"Review duration",IF(OR(AND(ISNUMBER(J32),J32&gt;Assumptions!$B$6),AND(ISNUMBER(K32),K32&gt;Assumptions!$B$7)),"Review travel",IF(AND(A32=A31,B32=B31),IF(NOT(ISNUMBER(C31)),"Review order",IF(C32&lt;&gt;C31+1,"Review order","Ready")),IF(C32&lt;&gt;1,"Review order","Ready"))))))))</f>
        <v/>
      </c>
      <c r="P32" s="16" t="n"/>
      <c r="Q32" s="21" t="n"/>
    </row>
    <row r="33">
      <c r="A33" s="14" t="n"/>
      <c r="B33" s="15" t="n"/>
      <c r="C33" s="16" t="n"/>
      <c r="D33" s="15" t="n"/>
      <c r="E33" s="15" t="n"/>
      <c r="F33" s="15" t="n"/>
      <c r="G33" s="17" t="n"/>
      <c r="H33" s="17" t="n"/>
      <c r="I33" s="18" t="n"/>
      <c r="J33" s="18" t="n"/>
      <c r="K33" s="19" t="n"/>
      <c r="L33" s="20">
        <f>IF(OR(A33="",B33="",C33="",G33="",H33="",I33="",P33="Canceled"),"",IF(OR(NOT(ISNUMBER(G33)),NOT(ISNUMBER(I33))),"",MAX(G33,IF(AND(A33=A32,B33=B32,ISNUMBER(M32)),M32+IFERROR(IF(ISNUMBER(J33),J33,0)/1440,0),G33))))</f>
        <v/>
      </c>
      <c r="M33" s="20">
        <f>IF(OR(L33="",NOT(ISNUMBER(L33)),NOT(ISNUMBER(I33))),"",IFERROR(L33+I33/1440,""))</f>
        <v/>
      </c>
      <c r="N33" s="9">
        <f>IF(OR(A33="",B33="",C33="",G33="",H33="",I33=""),"",IF(P33="Canceled","Not routed",IF(OR(NOT(ISNUMBER(G33)),NOT(ISNUMBER(H33)),NOT(ISNUMBER(M33))),"Review window",IF(OR(H33&lt;G33,M33&gt;H33),"Review window","Within window"))))</f>
        <v/>
      </c>
      <c r="O33" s="9">
        <f>IF(OR(A33="",B33="",C33="",I33=""),"",IF(P33="Canceled","Not routed",IF(OR(NOT(ISNUMBER(C33)),NOT(ISNUMBER(I33))),"Review entries",IF(OR(Assumptions!$B$4="",Assumptions!$B$5="",Assumptions!$B$6="",Assumptions!$B$7=""),"Review limits",IF(OR(I33&lt;Assumptions!$B$4,I33&gt;Assumptions!$B$5),"Review duration",IF(OR(AND(ISNUMBER(J33),J33&gt;Assumptions!$B$6),AND(ISNUMBER(K33),K33&gt;Assumptions!$B$7)),"Review travel",IF(AND(A33=A32,B33=B32),IF(NOT(ISNUMBER(C32)),"Review order",IF(C33&lt;&gt;C32+1,"Review order","Ready")),IF(C33&lt;&gt;1,"Review order","Ready"))))))))</f>
        <v/>
      </c>
      <c r="P33" s="16" t="n"/>
      <c r="Q33" s="21" t="n"/>
    </row>
    <row r="34">
      <c r="A34" s="14" t="n"/>
      <c r="B34" s="15" t="n"/>
      <c r="C34" s="16" t="n"/>
      <c r="D34" s="15" t="n"/>
      <c r="E34" s="15" t="n"/>
      <c r="F34" s="15" t="n"/>
      <c r="G34" s="17" t="n"/>
      <c r="H34" s="17" t="n"/>
      <c r="I34" s="18" t="n"/>
      <c r="J34" s="18" t="n"/>
      <c r="K34" s="19" t="n"/>
      <c r="L34" s="22">
        <f>IF(OR(A34="",B34="",C34="",G34="",H34="",I34="",P34="Canceled"),"",IF(OR(NOT(ISNUMBER(G34)),NOT(ISNUMBER(I34))),"",MAX(G34,IF(AND(A34=A33,B34=B33,ISNUMBER(M33)),M33+IFERROR(IF(ISNUMBER(J34),J34,0)/1440,0),G34))))</f>
        <v/>
      </c>
      <c r="M34" s="22">
        <f>IF(OR(L34="",NOT(ISNUMBER(L34)),NOT(ISNUMBER(I34))),"",IFERROR(L34+I34/1440,""))</f>
        <v/>
      </c>
      <c r="N34" s="8">
        <f>IF(OR(A34="",B34="",C34="",G34="",H34="",I34=""),"",IF(P34="Canceled","Not routed",IF(OR(NOT(ISNUMBER(G34)),NOT(ISNUMBER(H34)),NOT(ISNUMBER(M34))),"Review window",IF(OR(H34&lt;G34,M34&gt;H34),"Review window","Within window"))))</f>
        <v/>
      </c>
      <c r="O34" s="8">
        <f>IF(OR(A34="",B34="",C34="",I34=""),"",IF(P34="Canceled","Not routed",IF(OR(NOT(ISNUMBER(C34)),NOT(ISNUMBER(I34))),"Review entries",IF(OR(Assumptions!$B$4="",Assumptions!$B$5="",Assumptions!$B$6="",Assumptions!$B$7=""),"Review limits",IF(OR(I34&lt;Assumptions!$B$4,I34&gt;Assumptions!$B$5),"Review duration",IF(OR(AND(ISNUMBER(J34),J34&gt;Assumptions!$B$6),AND(ISNUMBER(K34),K34&gt;Assumptions!$B$7)),"Review travel",IF(AND(A34=A33,B34=B33),IF(NOT(ISNUMBER(C33)),"Review order",IF(C34&lt;&gt;C33+1,"Review order","Ready")),IF(C34&lt;&gt;1,"Review order","Ready"))))))))</f>
        <v/>
      </c>
      <c r="P34" s="16" t="n"/>
      <c r="Q34" s="21" t="n"/>
    </row>
    <row r="35">
      <c r="A35" s="14" t="n"/>
      <c r="B35" s="15" t="n"/>
      <c r="C35" s="16" t="n"/>
      <c r="D35" s="15" t="n"/>
      <c r="E35" s="15" t="n"/>
      <c r="F35" s="15" t="n"/>
      <c r="G35" s="17" t="n"/>
      <c r="H35" s="17" t="n"/>
      <c r="I35" s="18" t="n"/>
      <c r="J35" s="18" t="n"/>
      <c r="K35" s="19" t="n"/>
      <c r="L35" s="20">
        <f>IF(OR(A35="",B35="",C35="",G35="",H35="",I35="",P35="Canceled"),"",IF(OR(NOT(ISNUMBER(G35)),NOT(ISNUMBER(I35))),"",MAX(G35,IF(AND(A35=A34,B35=B34,ISNUMBER(M34)),M34+IFERROR(IF(ISNUMBER(J35),J35,0)/1440,0),G35))))</f>
        <v/>
      </c>
      <c r="M35" s="20">
        <f>IF(OR(L35="",NOT(ISNUMBER(L35)),NOT(ISNUMBER(I35))),"",IFERROR(L35+I35/1440,""))</f>
        <v/>
      </c>
      <c r="N35" s="9">
        <f>IF(OR(A35="",B35="",C35="",G35="",H35="",I35=""),"",IF(P35="Canceled","Not routed",IF(OR(NOT(ISNUMBER(G35)),NOT(ISNUMBER(H35)),NOT(ISNUMBER(M35))),"Review window",IF(OR(H35&lt;G35,M35&gt;H35),"Review window","Within window"))))</f>
        <v/>
      </c>
      <c r="O35" s="9">
        <f>IF(OR(A35="",B35="",C35="",I35=""),"",IF(P35="Canceled","Not routed",IF(OR(NOT(ISNUMBER(C35)),NOT(ISNUMBER(I35))),"Review entries",IF(OR(Assumptions!$B$4="",Assumptions!$B$5="",Assumptions!$B$6="",Assumptions!$B$7=""),"Review limits",IF(OR(I35&lt;Assumptions!$B$4,I35&gt;Assumptions!$B$5),"Review duration",IF(OR(AND(ISNUMBER(J35),J35&gt;Assumptions!$B$6),AND(ISNUMBER(K35),K35&gt;Assumptions!$B$7)),"Review travel",IF(AND(A35=A34,B35=B34),IF(NOT(ISNUMBER(C34)),"Review order",IF(C35&lt;&gt;C34+1,"Review order","Ready")),IF(C35&lt;&gt;1,"Review order","Ready"))))))))</f>
        <v/>
      </c>
      <c r="P35" s="16" t="n"/>
      <c r="Q35" s="21" t="n"/>
    </row>
    <row r="36">
      <c r="A36" s="14" t="n"/>
      <c r="B36" s="15" t="n"/>
      <c r="C36" s="16" t="n"/>
      <c r="D36" s="15" t="n"/>
      <c r="E36" s="15" t="n"/>
      <c r="F36" s="15" t="n"/>
      <c r="G36" s="17" t="n"/>
      <c r="H36" s="17" t="n"/>
      <c r="I36" s="18" t="n"/>
      <c r="J36" s="18" t="n"/>
      <c r="K36" s="19" t="n"/>
      <c r="L36" s="22">
        <f>IF(OR(A36="",B36="",C36="",G36="",H36="",I36="",P36="Canceled"),"",IF(OR(NOT(ISNUMBER(G36)),NOT(ISNUMBER(I36))),"",MAX(G36,IF(AND(A36=A35,B36=B35,ISNUMBER(M35)),M35+IFERROR(IF(ISNUMBER(J36),J36,0)/1440,0),G36))))</f>
        <v/>
      </c>
      <c r="M36" s="22">
        <f>IF(OR(L36="",NOT(ISNUMBER(L36)),NOT(ISNUMBER(I36))),"",IFERROR(L36+I36/1440,""))</f>
        <v/>
      </c>
      <c r="N36" s="8">
        <f>IF(OR(A36="",B36="",C36="",G36="",H36="",I36=""),"",IF(P36="Canceled","Not routed",IF(OR(NOT(ISNUMBER(G36)),NOT(ISNUMBER(H36)),NOT(ISNUMBER(M36))),"Review window",IF(OR(H36&lt;G36,M36&gt;H36),"Review window","Within window"))))</f>
        <v/>
      </c>
      <c r="O36" s="8">
        <f>IF(OR(A36="",B36="",C36="",I36=""),"",IF(P36="Canceled","Not routed",IF(OR(NOT(ISNUMBER(C36)),NOT(ISNUMBER(I36))),"Review entries",IF(OR(Assumptions!$B$4="",Assumptions!$B$5="",Assumptions!$B$6="",Assumptions!$B$7=""),"Review limits",IF(OR(I36&lt;Assumptions!$B$4,I36&gt;Assumptions!$B$5),"Review duration",IF(OR(AND(ISNUMBER(J36),J36&gt;Assumptions!$B$6),AND(ISNUMBER(K36),K36&gt;Assumptions!$B$7)),"Review travel",IF(AND(A36=A35,B36=B35),IF(NOT(ISNUMBER(C35)),"Review order",IF(C36&lt;&gt;C35+1,"Review order","Ready")),IF(C36&lt;&gt;1,"Review order","Ready"))))))))</f>
        <v/>
      </c>
      <c r="P36" s="16" t="n"/>
      <c r="Q36" s="21" t="n"/>
    </row>
    <row r="37">
      <c r="A37" s="14" t="n"/>
      <c r="B37" s="15" t="n"/>
      <c r="C37" s="16" t="n"/>
      <c r="D37" s="15" t="n"/>
      <c r="E37" s="15" t="n"/>
      <c r="F37" s="15" t="n"/>
      <c r="G37" s="17" t="n"/>
      <c r="H37" s="17" t="n"/>
      <c r="I37" s="18" t="n"/>
      <c r="J37" s="18" t="n"/>
      <c r="K37" s="19" t="n"/>
      <c r="L37" s="20">
        <f>IF(OR(A37="",B37="",C37="",G37="",H37="",I37="",P37="Canceled"),"",IF(OR(NOT(ISNUMBER(G37)),NOT(ISNUMBER(I37))),"",MAX(G37,IF(AND(A37=A36,B37=B36,ISNUMBER(M36)),M36+IFERROR(IF(ISNUMBER(J37),J37,0)/1440,0),G37))))</f>
        <v/>
      </c>
      <c r="M37" s="20">
        <f>IF(OR(L37="",NOT(ISNUMBER(L37)),NOT(ISNUMBER(I37))),"",IFERROR(L37+I37/1440,""))</f>
        <v/>
      </c>
      <c r="N37" s="9">
        <f>IF(OR(A37="",B37="",C37="",G37="",H37="",I37=""),"",IF(P37="Canceled","Not routed",IF(OR(NOT(ISNUMBER(G37)),NOT(ISNUMBER(H37)),NOT(ISNUMBER(M37))),"Review window",IF(OR(H37&lt;G37,M37&gt;H37),"Review window","Within window"))))</f>
        <v/>
      </c>
      <c r="O37" s="9">
        <f>IF(OR(A37="",B37="",C37="",I37=""),"",IF(P37="Canceled","Not routed",IF(OR(NOT(ISNUMBER(C37)),NOT(ISNUMBER(I37))),"Review entries",IF(OR(Assumptions!$B$4="",Assumptions!$B$5="",Assumptions!$B$6="",Assumptions!$B$7=""),"Review limits",IF(OR(I37&lt;Assumptions!$B$4,I37&gt;Assumptions!$B$5),"Review duration",IF(OR(AND(ISNUMBER(J37),J37&gt;Assumptions!$B$6),AND(ISNUMBER(K37),K37&gt;Assumptions!$B$7)),"Review travel",IF(AND(A37=A36,B37=B36),IF(NOT(ISNUMBER(C36)),"Review order",IF(C37&lt;&gt;C36+1,"Review order","Ready")),IF(C37&lt;&gt;1,"Review order","Ready"))))))))</f>
        <v/>
      </c>
      <c r="P37" s="16" t="n"/>
      <c r="Q37" s="21" t="n"/>
    </row>
    <row r="38">
      <c r="A38" s="14" t="n"/>
      <c r="B38" s="15" t="n"/>
      <c r="C38" s="16" t="n"/>
      <c r="D38" s="15" t="n"/>
      <c r="E38" s="15" t="n"/>
      <c r="F38" s="15" t="n"/>
      <c r="G38" s="17" t="n"/>
      <c r="H38" s="17" t="n"/>
      <c r="I38" s="18" t="n"/>
      <c r="J38" s="18" t="n"/>
      <c r="K38" s="19" t="n"/>
      <c r="L38" s="22">
        <f>IF(OR(A38="",B38="",C38="",G38="",H38="",I38="",P38="Canceled"),"",IF(OR(NOT(ISNUMBER(G38)),NOT(ISNUMBER(I38))),"",MAX(G38,IF(AND(A38=A37,B38=B37,ISNUMBER(M37)),M37+IFERROR(IF(ISNUMBER(J38),J38,0)/1440,0),G38))))</f>
        <v/>
      </c>
      <c r="M38" s="22">
        <f>IF(OR(L38="",NOT(ISNUMBER(L38)),NOT(ISNUMBER(I38))),"",IFERROR(L38+I38/1440,""))</f>
        <v/>
      </c>
      <c r="N38" s="8">
        <f>IF(OR(A38="",B38="",C38="",G38="",H38="",I38=""),"",IF(P38="Canceled","Not routed",IF(OR(NOT(ISNUMBER(G38)),NOT(ISNUMBER(H38)),NOT(ISNUMBER(M38))),"Review window",IF(OR(H38&lt;G38,M38&gt;H38),"Review window","Within window"))))</f>
        <v/>
      </c>
      <c r="O38" s="8">
        <f>IF(OR(A38="",B38="",C38="",I38=""),"",IF(P38="Canceled","Not routed",IF(OR(NOT(ISNUMBER(C38)),NOT(ISNUMBER(I38))),"Review entries",IF(OR(Assumptions!$B$4="",Assumptions!$B$5="",Assumptions!$B$6="",Assumptions!$B$7=""),"Review limits",IF(OR(I38&lt;Assumptions!$B$4,I38&gt;Assumptions!$B$5),"Review duration",IF(OR(AND(ISNUMBER(J38),J38&gt;Assumptions!$B$6),AND(ISNUMBER(K38),K38&gt;Assumptions!$B$7)),"Review travel",IF(AND(A38=A37,B38=B37),IF(NOT(ISNUMBER(C37)),"Review order",IF(C38&lt;&gt;C37+1,"Review order","Ready")),IF(C38&lt;&gt;1,"Review order","Ready"))))))))</f>
        <v/>
      </c>
      <c r="P38" s="16" t="n"/>
      <c r="Q38" s="21" t="n"/>
    </row>
    <row r="39">
      <c r="A39" s="14" t="n"/>
      <c r="B39" s="15" t="n"/>
      <c r="C39" s="16" t="n"/>
      <c r="D39" s="15" t="n"/>
      <c r="E39" s="15" t="n"/>
      <c r="F39" s="15" t="n"/>
      <c r="G39" s="17" t="n"/>
      <c r="H39" s="17" t="n"/>
      <c r="I39" s="18" t="n"/>
      <c r="J39" s="18" t="n"/>
      <c r="K39" s="19" t="n"/>
      <c r="L39" s="20">
        <f>IF(OR(A39="",B39="",C39="",G39="",H39="",I39="",P39="Canceled"),"",IF(OR(NOT(ISNUMBER(G39)),NOT(ISNUMBER(I39))),"",MAX(G39,IF(AND(A39=A38,B39=B38,ISNUMBER(M38)),M38+IFERROR(IF(ISNUMBER(J39),J39,0)/1440,0),G39))))</f>
        <v/>
      </c>
      <c r="M39" s="20">
        <f>IF(OR(L39="",NOT(ISNUMBER(L39)),NOT(ISNUMBER(I39))),"",IFERROR(L39+I39/1440,""))</f>
        <v/>
      </c>
      <c r="N39" s="9">
        <f>IF(OR(A39="",B39="",C39="",G39="",H39="",I39=""),"",IF(P39="Canceled","Not routed",IF(OR(NOT(ISNUMBER(G39)),NOT(ISNUMBER(H39)),NOT(ISNUMBER(M39))),"Review window",IF(OR(H39&lt;G39,M39&gt;H39),"Review window","Within window"))))</f>
        <v/>
      </c>
      <c r="O39" s="9">
        <f>IF(OR(A39="",B39="",C39="",I39=""),"",IF(P39="Canceled","Not routed",IF(OR(NOT(ISNUMBER(C39)),NOT(ISNUMBER(I39))),"Review entries",IF(OR(Assumptions!$B$4="",Assumptions!$B$5="",Assumptions!$B$6="",Assumptions!$B$7=""),"Review limits",IF(OR(I39&lt;Assumptions!$B$4,I39&gt;Assumptions!$B$5),"Review duration",IF(OR(AND(ISNUMBER(J39),J39&gt;Assumptions!$B$6),AND(ISNUMBER(K39),K39&gt;Assumptions!$B$7)),"Review travel",IF(AND(A39=A38,B39=B38),IF(NOT(ISNUMBER(C38)),"Review order",IF(C39&lt;&gt;C38+1,"Review order","Ready")),IF(C39&lt;&gt;1,"Review order","Ready"))))))))</f>
        <v/>
      </c>
      <c r="P39" s="16" t="n"/>
      <c r="Q39" s="21" t="n"/>
    </row>
    <row r="40">
      <c r="A40" s="14" t="n"/>
      <c r="B40" s="15" t="n"/>
      <c r="C40" s="16" t="n"/>
      <c r="D40" s="15" t="n"/>
      <c r="E40" s="15" t="n"/>
      <c r="F40" s="15" t="n"/>
      <c r="G40" s="17" t="n"/>
      <c r="H40" s="17" t="n"/>
      <c r="I40" s="18" t="n"/>
      <c r="J40" s="18" t="n"/>
      <c r="K40" s="19" t="n"/>
      <c r="L40" s="22">
        <f>IF(OR(A40="",B40="",C40="",G40="",H40="",I40="",P40="Canceled"),"",IF(OR(NOT(ISNUMBER(G40)),NOT(ISNUMBER(I40))),"",MAX(G40,IF(AND(A40=A39,B40=B39,ISNUMBER(M39)),M39+IFERROR(IF(ISNUMBER(J40),J40,0)/1440,0),G40))))</f>
        <v/>
      </c>
      <c r="M40" s="22">
        <f>IF(OR(L40="",NOT(ISNUMBER(L40)),NOT(ISNUMBER(I40))),"",IFERROR(L40+I40/1440,""))</f>
        <v/>
      </c>
      <c r="N40" s="8">
        <f>IF(OR(A40="",B40="",C40="",G40="",H40="",I40=""),"",IF(P40="Canceled","Not routed",IF(OR(NOT(ISNUMBER(G40)),NOT(ISNUMBER(H40)),NOT(ISNUMBER(M40))),"Review window",IF(OR(H40&lt;G40,M40&gt;H40),"Review window","Within window"))))</f>
        <v/>
      </c>
      <c r="O40" s="8">
        <f>IF(OR(A40="",B40="",C40="",I40=""),"",IF(P40="Canceled","Not routed",IF(OR(NOT(ISNUMBER(C40)),NOT(ISNUMBER(I40))),"Review entries",IF(OR(Assumptions!$B$4="",Assumptions!$B$5="",Assumptions!$B$6="",Assumptions!$B$7=""),"Review limits",IF(OR(I40&lt;Assumptions!$B$4,I40&gt;Assumptions!$B$5),"Review duration",IF(OR(AND(ISNUMBER(J40),J40&gt;Assumptions!$B$6),AND(ISNUMBER(K40),K40&gt;Assumptions!$B$7)),"Review travel",IF(AND(A40=A39,B40=B39),IF(NOT(ISNUMBER(C39)),"Review order",IF(C40&lt;&gt;C39+1,"Review order","Ready")),IF(C40&lt;&gt;1,"Review order","Ready"))))))))</f>
        <v/>
      </c>
      <c r="P40" s="16" t="n"/>
      <c r="Q40" s="21" t="n"/>
    </row>
    <row r="41">
      <c r="A41" s="14" t="n"/>
      <c r="B41" s="15" t="n"/>
      <c r="C41" s="16" t="n"/>
      <c r="D41" s="15" t="n"/>
      <c r="E41" s="15" t="n"/>
      <c r="F41" s="15" t="n"/>
      <c r="G41" s="17" t="n"/>
      <c r="H41" s="17" t="n"/>
      <c r="I41" s="18" t="n"/>
      <c r="J41" s="18" t="n"/>
      <c r="K41" s="19" t="n"/>
      <c r="L41" s="20">
        <f>IF(OR(A41="",B41="",C41="",G41="",H41="",I41="",P41="Canceled"),"",IF(OR(NOT(ISNUMBER(G41)),NOT(ISNUMBER(I41))),"",MAX(G41,IF(AND(A41=A40,B41=B40,ISNUMBER(M40)),M40+IFERROR(IF(ISNUMBER(J41),J41,0)/1440,0),G41))))</f>
        <v/>
      </c>
      <c r="M41" s="20">
        <f>IF(OR(L41="",NOT(ISNUMBER(L41)),NOT(ISNUMBER(I41))),"",IFERROR(L41+I41/1440,""))</f>
        <v/>
      </c>
      <c r="N41" s="9">
        <f>IF(OR(A41="",B41="",C41="",G41="",H41="",I41=""),"",IF(P41="Canceled","Not routed",IF(OR(NOT(ISNUMBER(G41)),NOT(ISNUMBER(H41)),NOT(ISNUMBER(M41))),"Review window",IF(OR(H41&lt;G41,M41&gt;H41),"Review window","Within window"))))</f>
        <v/>
      </c>
      <c r="O41" s="9">
        <f>IF(OR(A41="",B41="",C41="",I41=""),"",IF(P41="Canceled","Not routed",IF(OR(NOT(ISNUMBER(C41)),NOT(ISNUMBER(I41))),"Review entries",IF(OR(Assumptions!$B$4="",Assumptions!$B$5="",Assumptions!$B$6="",Assumptions!$B$7=""),"Review limits",IF(OR(I41&lt;Assumptions!$B$4,I41&gt;Assumptions!$B$5),"Review duration",IF(OR(AND(ISNUMBER(J41),J41&gt;Assumptions!$B$6),AND(ISNUMBER(K41),K41&gt;Assumptions!$B$7)),"Review travel",IF(AND(A41=A40,B41=B40),IF(NOT(ISNUMBER(C40)),"Review order",IF(C41&lt;&gt;C40+1,"Review order","Ready")),IF(C41&lt;&gt;1,"Review order","Ready"))))))))</f>
        <v/>
      </c>
      <c r="P41" s="16" t="n"/>
      <c r="Q41" s="21" t="n"/>
    </row>
    <row r="42">
      <c r="A42" s="14" t="n"/>
      <c r="B42" s="15" t="n"/>
      <c r="C42" s="16" t="n"/>
      <c r="D42" s="15" t="n"/>
      <c r="E42" s="15" t="n"/>
      <c r="F42" s="15" t="n"/>
      <c r="G42" s="17" t="n"/>
      <c r="H42" s="17" t="n"/>
      <c r="I42" s="18" t="n"/>
      <c r="J42" s="18" t="n"/>
      <c r="K42" s="19" t="n"/>
      <c r="L42" s="22">
        <f>IF(OR(A42="",B42="",C42="",G42="",H42="",I42="",P42="Canceled"),"",IF(OR(NOT(ISNUMBER(G42)),NOT(ISNUMBER(I42))),"",MAX(G42,IF(AND(A42=A41,B42=B41,ISNUMBER(M41)),M41+IFERROR(IF(ISNUMBER(J42),J42,0)/1440,0),G42))))</f>
        <v/>
      </c>
      <c r="M42" s="22">
        <f>IF(OR(L42="",NOT(ISNUMBER(L42)),NOT(ISNUMBER(I42))),"",IFERROR(L42+I42/1440,""))</f>
        <v/>
      </c>
      <c r="N42" s="8">
        <f>IF(OR(A42="",B42="",C42="",G42="",H42="",I42=""),"",IF(P42="Canceled","Not routed",IF(OR(NOT(ISNUMBER(G42)),NOT(ISNUMBER(H42)),NOT(ISNUMBER(M42))),"Review window",IF(OR(H42&lt;G42,M42&gt;H42),"Review window","Within window"))))</f>
        <v/>
      </c>
      <c r="O42" s="8">
        <f>IF(OR(A42="",B42="",C42="",I42=""),"",IF(P42="Canceled","Not routed",IF(OR(NOT(ISNUMBER(C42)),NOT(ISNUMBER(I42))),"Review entries",IF(OR(Assumptions!$B$4="",Assumptions!$B$5="",Assumptions!$B$6="",Assumptions!$B$7=""),"Review limits",IF(OR(I42&lt;Assumptions!$B$4,I42&gt;Assumptions!$B$5),"Review duration",IF(OR(AND(ISNUMBER(J42),J42&gt;Assumptions!$B$6),AND(ISNUMBER(K42),K42&gt;Assumptions!$B$7)),"Review travel",IF(AND(A42=A41,B42=B41),IF(NOT(ISNUMBER(C41)),"Review order",IF(C42&lt;&gt;C41+1,"Review order","Ready")),IF(C42&lt;&gt;1,"Review order","Ready"))))))))</f>
        <v/>
      </c>
      <c r="P42" s="16" t="n"/>
      <c r="Q42" s="21" t="n"/>
    </row>
    <row r="43">
      <c r="A43" s="14" t="n"/>
      <c r="B43" s="15" t="n"/>
      <c r="C43" s="16" t="n"/>
      <c r="D43" s="15" t="n"/>
      <c r="E43" s="15" t="n"/>
      <c r="F43" s="15" t="n"/>
      <c r="G43" s="17" t="n"/>
      <c r="H43" s="17" t="n"/>
      <c r="I43" s="18" t="n"/>
      <c r="J43" s="18" t="n"/>
      <c r="K43" s="19" t="n"/>
      <c r="L43" s="20">
        <f>IF(OR(A43="",B43="",C43="",G43="",H43="",I43="",P43="Canceled"),"",IF(OR(NOT(ISNUMBER(G43)),NOT(ISNUMBER(I43))),"",MAX(G43,IF(AND(A43=A42,B43=B42,ISNUMBER(M42)),M42+IFERROR(IF(ISNUMBER(J43),J43,0)/1440,0),G43))))</f>
        <v/>
      </c>
      <c r="M43" s="20">
        <f>IF(OR(L43="",NOT(ISNUMBER(L43)),NOT(ISNUMBER(I43))),"",IFERROR(L43+I43/1440,""))</f>
        <v/>
      </c>
      <c r="N43" s="9">
        <f>IF(OR(A43="",B43="",C43="",G43="",H43="",I43=""),"",IF(P43="Canceled","Not routed",IF(OR(NOT(ISNUMBER(G43)),NOT(ISNUMBER(H43)),NOT(ISNUMBER(M43))),"Review window",IF(OR(H43&lt;G43,M43&gt;H43),"Review window","Within window"))))</f>
        <v/>
      </c>
      <c r="O43" s="9">
        <f>IF(OR(A43="",B43="",C43="",I43=""),"",IF(P43="Canceled","Not routed",IF(OR(NOT(ISNUMBER(C43)),NOT(ISNUMBER(I43))),"Review entries",IF(OR(Assumptions!$B$4="",Assumptions!$B$5="",Assumptions!$B$6="",Assumptions!$B$7=""),"Review limits",IF(OR(I43&lt;Assumptions!$B$4,I43&gt;Assumptions!$B$5),"Review duration",IF(OR(AND(ISNUMBER(J43),J43&gt;Assumptions!$B$6),AND(ISNUMBER(K43),K43&gt;Assumptions!$B$7)),"Review travel",IF(AND(A43=A42,B43=B42),IF(NOT(ISNUMBER(C42)),"Review order",IF(C43&lt;&gt;C42+1,"Review order","Ready")),IF(C43&lt;&gt;1,"Review order","Ready"))))))))</f>
        <v/>
      </c>
      <c r="P43" s="16" t="n"/>
      <c r="Q43" s="21" t="n"/>
    </row>
    <row r="44">
      <c r="A44" s="14" t="n"/>
      <c r="B44" s="15" t="n"/>
      <c r="C44" s="16" t="n"/>
      <c r="D44" s="15" t="n"/>
      <c r="E44" s="15" t="n"/>
      <c r="F44" s="15" t="n"/>
      <c r="G44" s="17" t="n"/>
      <c r="H44" s="17" t="n"/>
      <c r="I44" s="18" t="n"/>
      <c r="J44" s="18" t="n"/>
      <c r="K44" s="19" t="n"/>
      <c r="L44" s="22">
        <f>IF(OR(A44="",B44="",C44="",G44="",H44="",I44="",P44="Canceled"),"",IF(OR(NOT(ISNUMBER(G44)),NOT(ISNUMBER(I44))),"",MAX(G44,IF(AND(A44=A43,B44=B43,ISNUMBER(M43)),M43+IFERROR(IF(ISNUMBER(J44),J44,0)/1440,0),G44))))</f>
        <v/>
      </c>
      <c r="M44" s="22">
        <f>IF(OR(L44="",NOT(ISNUMBER(L44)),NOT(ISNUMBER(I44))),"",IFERROR(L44+I44/1440,""))</f>
        <v/>
      </c>
      <c r="N44" s="8">
        <f>IF(OR(A44="",B44="",C44="",G44="",H44="",I44=""),"",IF(P44="Canceled","Not routed",IF(OR(NOT(ISNUMBER(G44)),NOT(ISNUMBER(H44)),NOT(ISNUMBER(M44))),"Review window",IF(OR(H44&lt;G44,M44&gt;H44),"Review window","Within window"))))</f>
        <v/>
      </c>
      <c r="O44" s="8">
        <f>IF(OR(A44="",B44="",C44="",I44=""),"",IF(P44="Canceled","Not routed",IF(OR(NOT(ISNUMBER(C44)),NOT(ISNUMBER(I44))),"Review entries",IF(OR(Assumptions!$B$4="",Assumptions!$B$5="",Assumptions!$B$6="",Assumptions!$B$7=""),"Review limits",IF(OR(I44&lt;Assumptions!$B$4,I44&gt;Assumptions!$B$5),"Review duration",IF(OR(AND(ISNUMBER(J44),J44&gt;Assumptions!$B$6),AND(ISNUMBER(K44),K44&gt;Assumptions!$B$7)),"Review travel",IF(AND(A44=A43,B44=B43),IF(NOT(ISNUMBER(C43)),"Review order",IF(C44&lt;&gt;C43+1,"Review order","Ready")),IF(C44&lt;&gt;1,"Review order","Ready"))))))))</f>
        <v/>
      </c>
      <c r="P44" s="16" t="n"/>
      <c r="Q44" s="21" t="n"/>
    </row>
    <row r="45">
      <c r="A45" s="14" t="n"/>
      <c r="B45" s="15" t="n"/>
      <c r="C45" s="16" t="n"/>
      <c r="D45" s="15" t="n"/>
      <c r="E45" s="15" t="n"/>
      <c r="F45" s="15" t="n"/>
      <c r="G45" s="17" t="n"/>
      <c r="H45" s="17" t="n"/>
      <c r="I45" s="18" t="n"/>
      <c r="J45" s="18" t="n"/>
      <c r="K45" s="19" t="n"/>
      <c r="L45" s="20">
        <f>IF(OR(A45="",B45="",C45="",G45="",H45="",I45="",P45="Canceled"),"",IF(OR(NOT(ISNUMBER(G45)),NOT(ISNUMBER(I45))),"",MAX(G45,IF(AND(A45=A44,B45=B44,ISNUMBER(M44)),M44+IFERROR(IF(ISNUMBER(J45),J45,0)/1440,0),G45))))</f>
        <v/>
      </c>
      <c r="M45" s="20">
        <f>IF(OR(L45="",NOT(ISNUMBER(L45)),NOT(ISNUMBER(I45))),"",IFERROR(L45+I45/1440,""))</f>
        <v/>
      </c>
      <c r="N45" s="9">
        <f>IF(OR(A45="",B45="",C45="",G45="",H45="",I45=""),"",IF(P45="Canceled","Not routed",IF(OR(NOT(ISNUMBER(G45)),NOT(ISNUMBER(H45)),NOT(ISNUMBER(M45))),"Review window",IF(OR(H45&lt;G45,M45&gt;H45),"Review window","Within window"))))</f>
        <v/>
      </c>
      <c r="O45" s="9">
        <f>IF(OR(A45="",B45="",C45="",I45=""),"",IF(P45="Canceled","Not routed",IF(OR(NOT(ISNUMBER(C45)),NOT(ISNUMBER(I45))),"Review entries",IF(OR(Assumptions!$B$4="",Assumptions!$B$5="",Assumptions!$B$6="",Assumptions!$B$7=""),"Review limits",IF(OR(I45&lt;Assumptions!$B$4,I45&gt;Assumptions!$B$5),"Review duration",IF(OR(AND(ISNUMBER(J45),J45&gt;Assumptions!$B$6),AND(ISNUMBER(K45),K45&gt;Assumptions!$B$7)),"Review travel",IF(AND(A45=A44,B45=B44),IF(NOT(ISNUMBER(C44)),"Review order",IF(C45&lt;&gt;C44+1,"Review order","Ready")),IF(C45&lt;&gt;1,"Review order","Ready"))))))))</f>
        <v/>
      </c>
      <c r="P45" s="16" t="n"/>
      <c r="Q45" s="21" t="n"/>
    </row>
    <row r="46">
      <c r="A46" s="14" t="n"/>
      <c r="B46" s="15" t="n"/>
      <c r="C46" s="16" t="n"/>
      <c r="D46" s="15" t="n"/>
      <c r="E46" s="15" t="n"/>
      <c r="F46" s="15" t="n"/>
      <c r="G46" s="17" t="n"/>
      <c r="H46" s="17" t="n"/>
      <c r="I46" s="18" t="n"/>
      <c r="J46" s="18" t="n"/>
      <c r="K46" s="19" t="n"/>
      <c r="L46" s="22">
        <f>IF(OR(A46="",B46="",C46="",G46="",H46="",I46="",P46="Canceled"),"",IF(OR(NOT(ISNUMBER(G46)),NOT(ISNUMBER(I46))),"",MAX(G46,IF(AND(A46=A45,B46=B45,ISNUMBER(M45)),M45+IFERROR(IF(ISNUMBER(J46),J46,0)/1440,0),G46))))</f>
        <v/>
      </c>
      <c r="M46" s="22">
        <f>IF(OR(L46="",NOT(ISNUMBER(L46)),NOT(ISNUMBER(I46))),"",IFERROR(L46+I46/1440,""))</f>
        <v/>
      </c>
      <c r="N46" s="8">
        <f>IF(OR(A46="",B46="",C46="",G46="",H46="",I46=""),"",IF(P46="Canceled","Not routed",IF(OR(NOT(ISNUMBER(G46)),NOT(ISNUMBER(H46)),NOT(ISNUMBER(M46))),"Review window",IF(OR(H46&lt;G46,M46&gt;H46),"Review window","Within window"))))</f>
        <v/>
      </c>
      <c r="O46" s="8">
        <f>IF(OR(A46="",B46="",C46="",I46=""),"",IF(P46="Canceled","Not routed",IF(OR(NOT(ISNUMBER(C46)),NOT(ISNUMBER(I46))),"Review entries",IF(OR(Assumptions!$B$4="",Assumptions!$B$5="",Assumptions!$B$6="",Assumptions!$B$7=""),"Review limits",IF(OR(I46&lt;Assumptions!$B$4,I46&gt;Assumptions!$B$5),"Review duration",IF(OR(AND(ISNUMBER(J46),J46&gt;Assumptions!$B$6),AND(ISNUMBER(K46),K46&gt;Assumptions!$B$7)),"Review travel",IF(AND(A46=A45,B46=B45),IF(NOT(ISNUMBER(C45)),"Review order",IF(C46&lt;&gt;C45+1,"Review order","Ready")),IF(C46&lt;&gt;1,"Review order","Ready"))))))))</f>
        <v/>
      </c>
      <c r="P46" s="16" t="n"/>
      <c r="Q46" s="21" t="n"/>
    </row>
    <row r="47">
      <c r="A47" s="14" t="n"/>
      <c r="B47" s="15" t="n"/>
      <c r="C47" s="16" t="n"/>
      <c r="D47" s="15" t="n"/>
      <c r="E47" s="15" t="n"/>
      <c r="F47" s="15" t="n"/>
      <c r="G47" s="17" t="n"/>
      <c r="H47" s="17" t="n"/>
      <c r="I47" s="18" t="n"/>
      <c r="J47" s="18" t="n"/>
      <c r="K47" s="19" t="n"/>
      <c r="L47" s="20">
        <f>IF(OR(A47="",B47="",C47="",G47="",H47="",I47="",P47="Canceled"),"",IF(OR(NOT(ISNUMBER(G47)),NOT(ISNUMBER(I47))),"",MAX(G47,IF(AND(A47=A46,B47=B46,ISNUMBER(M46)),M46+IFERROR(IF(ISNUMBER(J47),J47,0)/1440,0),G47))))</f>
        <v/>
      </c>
      <c r="M47" s="20">
        <f>IF(OR(L47="",NOT(ISNUMBER(L47)),NOT(ISNUMBER(I47))),"",IFERROR(L47+I47/1440,""))</f>
        <v/>
      </c>
      <c r="N47" s="9">
        <f>IF(OR(A47="",B47="",C47="",G47="",H47="",I47=""),"",IF(P47="Canceled","Not routed",IF(OR(NOT(ISNUMBER(G47)),NOT(ISNUMBER(H47)),NOT(ISNUMBER(M47))),"Review window",IF(OR(H47&lt;G47,M47&gt;H47),"Review window","Within window"))))</f>
        <v/>
      </c>
      <c r="O47" s="9">
        <f>IF(OR(A47="",B47="",C47="",I47=""),"",IF(P47="Canceled","Not routed",IF(OR(NOT(ISNUMBER(C47)),NOT(ISNUMBER(I47))),"Review entries",IF(OR(Assumptions!$B$4="",Assumptions!$B$5="",Assumptions!$B$6="",Assumptions!$B$7=""),"Review limits",IF(OR(I47&lt;Assumptions!$B$4,I47&gt;Assumptions!$B$5),"Review duration",IF(OR(AND(ISNUMBER(J47),J47&gt;Assumptions!$B$6),AND(ISNUMBER(K47),K47&gt;Assumptions!$B$7)),"Review travel",IF(AND(A47=A46,B47=B46),IF(NOT(ISNUMBER(C46)),"Review order",IF(C47&lt;&gt;C46+1,"Review order","Ready")),IF(C47&lt;&gt;1,"Review order","Ready"))))))))</f>
        <v/>
      </c>
      <c r="P47" s="16" t="n"/>
      <c r="Q47" s="21" t="n"/>
    </row>
    <row r="48">
      <c r="A48" s="14" t="n"/>
      <c r="B48" s="15" t="n"/>
      <c r="C48" s="16" t="n"/>
      <c r="D48" s="15" t="n"/>
      <c r="E48" s="15" t="n"/>
      <c r="F48" s="15" t="n"/>
      <c r="G48" s="17" t="n"/>
      <c r="H48" s="17" t="n"/>
      <c r="I48" s="18" t="n"/>
      <c r="J48" s="18" t="n"/>
      <c r="K48" s="19" t="n"/>
      <c r="L48" s="22">
        <f>IF(OR(A48="",B48="",C48="",G48="",H48="",I48="",P48="Canceled"),"",IF(OR(NOT(ISNUMBER(G48)),NOT(ISNUMBER(I48))),"",MAX(G48,IF(AND(A48=A47,B48=B47,ISNUMBER(M47)),M47+IFERROR(IF(ISNUMBER(J48),J48,0)/1440,0),G48))))</f>
        <v/>
      </c>
      <c r="M48" s="22">
        <f>IF(OR(L48="",NOT(ISNUMBER(L48)),NOT(ISNUMBER(I48))),"",IFERROR(L48+I48/1440,""))</f>
        <v/>
      </c>
      <c r="N48" s="8">
        <f>IF(OR(A48="",B48="",C48="",G48="",H48="",I48=""),"",IF(P48="Canceled","Not routed",IF(OR(NOT(ISNUMBER(G48)),NOT(ISNUMBER(H48)),NOT(ISNUMBER(M48))),"Review window",IF(OR(H48&lt;G48,M48&gt;H48),"Review window","Within window"))))</f>
        <v/>
      </c>
      <c r="O48" s="8">
        <f>IF(OR(A48="",B48="",C48="",I48=""),"",IF(P48="Canceled","Not routed",IF(OR(NOT(ISNUMBER(C48)),NOT(ISNUMBER(I48))),"Review entries",IF(OR(Assumptions!$B$4="",Assumptions!$B$5="",Assumptions!$B$6="",Assumptions!$B$7=""),"Review limits",IF(OR(I48&lt;Assumptions!$B$4,I48&gt;Assumptions!$B$5),"Review duration",IF(OR(AND(ISNUMBER(J48),J48&gt;Assumptions!$B$6),AND(ISNUMBER(K48),K48&gt;Assumptions!$B$7)),"Review travel",IF(AND(A48=A47,B48=B47),IF(NOT(ISNUMBER(C47)),"Review order",IF(C48&lt;&gt;C47+1,"Review order","Ready")),IF(C48&lt;&gt;1,"Review order","Ready"))))))))</f>
        <v/>
      </c>
      <c r="P48" s="16" t="n"/>
      <c r="Q48" s="21" t="n"/>
    </row>
    <row r="49">
      <c r="A49" s="14" t="n"/>
      <c r="B49" s="15" t="n"/>
      <c r="C49" s="16" t="n"/>
      <c r="D49" s="15" t="n"/>
      <c r="E49" s="15" t="n"/>
      <c r="F49" s="15" t="n"/>
      <c r="G49" s="17" t="n"/>
      <c r="H49" s="17" t="n"/>
      <c r="I49" s="18" t="n"/>
      <c r="J49" s="18" t="n"/>
      <c r="K49" s="19" t="n"/>
      <c r="L49" s="20">
        <f>IF(OR(A49="",B49="",C49="",G49="",H49="",I49="",P49="Canceled"),"",IF(OR(NOT(ISNUMBER(G49)),NOT(ISNUMBER(I49))),"",MAX(G49,IF(AND(A49=A48,B49=B48,ISNUMBER(M48)),M48+IFERROR(IF(ISNUMBER(J49),J49,0)/1440,0),G49))))</f>
        <v/>
      </c>
      <c r="M49" s="20">
        <f>IF(OR(L49="",NOT(ISNUMBER(L49)),NOT(ISNUMBER(I49))),"",IFERROR(L49+I49/1440,""))</f>
        <v/>
      </c>
      <c r="N49" s="9">
        <f>IF(OR(A49="",B49="",C49="",G49="",H49="",I49=""),"",IF(P49="Canceled","Not routed",IF(OR(NOT(ISNUMBER(G49)),NOT(ISNUMBER(H49)),NOT(ISNUMBER(M49))),"Review window",IF(OR(H49&lt;G49,M49&gt;H49),"Review window","Within window"))))</f>
        <v/>
      </c>
      <c r="O49" s="9">
        <f>IF(OR(A49="",B49="",C49="",I49=""),"",IF(P49="Canceled","Not routed",IF(OR(NOT(ISNUMBER(C49)),NOT(ISNUMBER(I49))),"Review entries",IF(OR(Assumptions!$B$4="",Assumptions!$B$5="",Assumptions!$B$6="",Assumptions!$B$7=""),"Review limits",IF(OR(I49&lt;Assumptions!$B$4,I49&gt;Assumptions!$B$5),"Review duration",IF(OR(AND(ISNUMBER(J49),J49&gt;Assumptions!$B$6),AND(ISNUMBER(K49),K49&gt;Assumptions!$B$7)),"Review travel",IF(AND(A49=A48,B49=B48),IF(NOT(ISNUMBER(C48)),"Review order",IF(C49&lt;&gt;C48+1,"Review order","Ready")),IF(C49&lt;&gt;1,"Review order","Ready"))))))))</f>
        <v/>
      </c>
      <c r="P49" s="16" t="n"/>
      <c r="Q49" s="21" t="n"/>
    </row>
    <row r="50">
      <c r="A50" s="14" t="n"/>
      <c r="B50" s="15" t="n"/>
      <c r="C50" s="16" t="n"/>
      <c r="D50" s="15" t="n"/>
      <c r="E50" s="15" t="n"/>
      <c r="F50" s="15" t="n"/>
      <c r="G50" s="17" t="n"/>
      <c r="H50" s="17" t="n"/>
      <c r="I50" s="18" t="n"/>
      <c r="J50" s="18" t="n"/>
      <c r="K50" s="19" t="n"/>
      <c r="L50" s="22">
        <f>IF(OR(A50="",B50="",C50="",G50="",H50="",I50="",P50="Canceled"),"",IF(OR(NOT(ISNUMBER(G50)),NOT(ISNUMBER(I50))),"",MAX(G50,IF(AND(A50=A49,B50=B49,ISNUMBER(M49)),M49+IFERROR(IF(ISNUMBER(J50),J50,0)/1440,0),G50))))</f>
        <v/>
      </c>
      <c r="M50" s="22">
        <f>IF(OR(L50="",NOT(ISNUMBER(L50)),NOT(ISNUMBER(I50))),"",IFERROR(L50+I50/1440,""))</f>
        <v/>
      </c>
      <c r="N50" s="8">
        <f>IF(OR(A50="",B50="",C50="",G50="",H50="",I50=""),"",IF(P50="Canceled","Not routed",IF(OR(NOT(ISNUMBER(G50)),NOT(ISNUMBER(H50)),NOT(ISNUMBER(M50))),"Review window",IF(OR(H50&lt;G50,M50&gt;H50),"Review window","Within window"))))</f>
        <v/>
      </c>
      <c r="O50" s="8">
        <f>IF(OR(A50="",B50="",C50="",I50=""),"",IF(P50="Canceled","Not routed",IF(OR(NOT(ISNUMBER(C50)),NOT(ISNUMBER(I50))),"Review entries",IF(OR(Assumptions!$B$4="",Assumptions!$B$5="",Assumptions!$B$6="",Assumptions!$B$7=""),"Review limits",IF(OR(I50&lt;Assumptions!$B$4,I50&gt;Assumptions!$B$5),"Review duration",IF(OR(AND(ISNUMBER(J50),J50&gt;Assumptions!$B$6),AND(ISNUMBER(K50),K50&gt;Assumptions!$B$7)),"Review travel",IF(AND(A50=A49,B50=B49),IF(NOT(ISNUMBER(C49)),"Review order",IF(C50&lt;&gt;C49+1,"Review order","Ready")),IF(C50&lt;&gt;1,"Review order","Ready"))))))))</f>
        <v/>
      </c>
      <c r="P50" s="16" t="n"/>
      <c r="Q50" s="21" t="n"/>
    </row>
    <row r="51">
      <c r="A51" s="14" t="n"/>
      <c r="B51" s="15" t="n"/>
      <c r="C51" s="16" t="n"/>
      <c r="D51" s="15" t="n"/>
      <c r="E51" s="15" t="n"/>
      <c r="F51" s="15" t="n"/>
      <c r="G51" s="17" t="n"/>
      <c r="H51" s="17" t="n"/>
      <c r="I51" s="18" t="n"/>
      <c r="J51" s="18" t="n"/>
      <c r="K51" s="19" t="n"/>
      <c r="L51" s="20">
        <f>IF(OR(A51="",B51="",C51="",G51="",H51="",I51="",P51="Canceled"),"",IF(OR(NOT(ISNUMBER(G51)),NOT(ISNUMBER(I51))),"",MAX(G51,IF(AND(A51=A50,B51=B50,ISNUMBER(M50)),M50+IFERROR(IF(ISNUMBER(J51),J51,0)/1440,0),G51))))</f>
        <v/>
      </c>
      <c r="M51" s="20">
        <f>IF(OR(L51="",NOT(ISNUMBER(L51)),NOT(ISNUMBER(I51))),"",IFERROR(L51+I51/1440,""))</f>
        <v/>
      </c>
      <c r="N51" s="9">
        <f>IF(OR(A51="",B51="",C51="",G51="",H51="",I51=""),"",IF(P51="Canceled","Not routed",IF(OR(NOT(ISNUMBER(G51)),NOT(ISNUMBER(H51)),NOT(ISNUMBER(M51))),"Review window",IF(OR(H51&lt;G51,M51&gt;H51),"Review window","Within window"))))</f>
        <v/>
      </c>
      <c r="O51" s="9">
        <f>IF(OR(A51="",B51="",C51="",I51=""),"",IF(P51="Canceled","Not routed",IF(OR(NOT(ISNUMBER(C51)),NOT(ISNUMBER(I51))),"Review entries",IF(OR(Assumptions!$B$4="",Assumptions!$B$5="",Assumptions!$B$6="",Assumptions!$B$7=""),"Review limits",IF(OR(I51&lt;Assumptions!$B$4,I51&gt;Assumptions!$B$5),"Review duration",IF(OR(AND(ISNUMBER(J51),J51&gt;Assumptions!$B$6),AND(ISNUMBER(K51),K51&gt;Assumptions!$B$7)),"Review travel",IF(AND(A51=A50,B51=B50),IF(NOT(ISNUMBER(C50)),"Review order",IF(C51&lt;&gt;C50+1,"Review order","Ready")),IF(C51&lt;&gt;1,"Review order","Ready"))))))))</f>
        <v/>
      </c>
      <c r="P51" s="16" t="n"/>
      <c r="Q51" s="21" t="n"/>
    </row>
    <row r="52">
      <c r="A52" s="14" t="n"/>
      <c r="B52" s="15" t="n"/>
      <c r="C52" s="16" t="n"/>
      <c r="D52" s="15" t="n"/>
      <c r="E52" s="15" t="n"/>
      <c r="F52" s="15" t="n"/>
      <c r="G52" s="17" t="n"/>
      <c r="H52" s="17" t="n"/>
      <c r="I52" s="18" t="n"/>
      <c r="J52" s="18" t="n"/>
      <c r="K52" s="19" t="n"/>
      <c r="L52" s="22">
        <f>IF(OR(A52="",B52="",C52="",G52="",H52="",I52="",P52="Canceled"),"",IF(OR(NOT(ISNUMBER(G52)),NOT(ISNUMBER(I52))),"",MAX(G52,IF(AND(A52=A51,B52=B51,ISNUMBER(M51)),M51+IFERROR(IF(ISNUMBER(J52),J52,0)/1440,0),G52))))</f>
        <v/>
      </c>
      <c r="M52" s="22">
        <f>IF(OR(L52="",NOT(ISNUMBER(L52)),NOT(ISNUMBER(I52))),"",IFERROR(L52+I52/1440,""))</f>
        <v/>
      </c>
      <c r="N52" s="8">
        <f>IF(OR(A52="",B52="",C52="",G52="",H52="",I52=""),"",IF(P52="Canceled","Not routed",IF(OR(NOT(ISNUMBER(G52)),NOT(ISNUMBER(H52)),NOT(ISNUMBER(M52))),"Review window",IF(OR(H52&lt;G52,M52&gt;H52),"Review window","Within window"))))</f>
        <v/>
      </c>
      <c r="O52" s="8">
        <f>IF(OR(A52="",B52="",C52="",I52=""),"",IF(P52="Canceled","Not routed",IF(OR(NOT(ISNUMBER(C52)),NOT(ISNUMBER(I52))),"Review entries",IF(OR(Assumptions!$B$4="",Assumptions!$B$5="",Assumptions!$B$6="",Assumptions!$B$7=""),"Review limits",IF(OR(I52&lt;Assumptions!$B$4,I52&gt;Assumptions!$B$5),"Review duration",IF(OR(AND(ISNUMBER(J52),J52&gt;Assumptions!$B$6),AND(ISNUMBER(K52),K52&gt;Assumptions!$B$7)),"Review travel",IF(AND(A52=A51,B52=B51),IF(NOT(ISNUMBER(C51)),"Review order",IF(C52&lt;&gt;C51+1,"Review order","Ready")),IF(C52&lt;&gt;1,"Review order","Ready"))))))))</f>
        <v/>
      </c>
      <c r="P52" s="16" t="n"/>
      <c r="Q52" s="21" t="n"/>
    </row>
    <row r="53">
      <c r="A53" s="14" t="n"/>
      <c r="B53" s="15" t="n"/>
      <c r="C53" s="16" t="n"/>
      <c r="D53" s="15" t="n"/>
      <c r="E53" s="15" t="n"/>
      <c r="F53" s="15" t="n"/>
      <c r="G53" s="17" t="n"/>
      <c r="H53" s="17" t="n"/>
      <c r="I53" s="18" t="n"/>
      <c r="J53" s="18" t="n"/>
      <c r="K53" s="19" t="n"/>
      <c r="L53" s="20">
        <f>IF(OR(A53="",B53="",C53="",G53="",H53="",I53="",P53="Canceled"),"",IF(OR(NOT(ISNUMBER(G53)),NOT(ISNUMBER(I53))),"",MAX(G53,IF(AND(A53=A52,B53=B52,ISNUMBER(M52)),M52+IFERROR(IF(ISNUMBER(J53),J53,0)/1440,0),G53))))</f>
        <v/>
      </c>
      <c r="M53" s="20">
        <f>IF(OR(L53="",NOT(ISNUMBER(L53)),NOT(ISNUMBER(I53))),"",IFERROR(L53+I53/1440,""))</f>
        <v/>
      </c>
      <c r="N53" s="9">
        <f>IF(OR(A53="",B53="",C53="",G53="",H53="",I53=""),"",IF(P53="Canceled","Not routed",IF(OR(NOT(ISNUMBER(G53)),NOT(ISNUMBER(H53)),NOT(ISNUMBER(M53))),"Review window",IF(OR(H53&lt;G53,M53&gt;H53),"Review window","Within window"))))</f>
        <v/>
      </c>
      <c r="O53" s="9">
        <f>IF(OR(A53="",B53="",C53="",I53=""),"",IF(P53="Canceled","Not routed",IF(OR(NOT(ISNUMBER(C53)),NOT(ISNUMBER(I53))),"Review entries",IF(OR(Assumptions!$B$4="",Assumptions!$B$5="",Assumptions!$B$6="",Assumptions!$B$7=""),"Review limits",IF(OR(I53&lt;Assumptions!$B$4,I53&gt;Assumptions!$B$5),"Review duration",IF(OR(AND(ISNUMBER(J53),J53&gt;Assumptions!$B$6),AND(ISNUMBER(K53),K53&gt;Assumptions!$B$7)),"Review travel",IF(AND(A53=A52,B53=B52),IF(NOT(ISNUMBER(C52)),"Review order",IF(C53&lt;&gt;C52+1,"Review order","Ready")),IF(C53&lt;&gt;1,"Review order","Ready"))))))))</f>
        <v/>
      </c>
      <c r="P53" s="16" t="n"/>
      <c r="Q53" s="21" t="n"/>
    </row>
    <row r="54">
      <c r="A54" s="14" t="n"/>
      <c r="B54" s="15" t="n"/>
      <c r="C54" s="16" t="n"/>
      <c r="D54" s="15" t="n"/>
      <c r="E54" s="15" t="n"/>
      <c r="F54" s="15" t="n"/>
      <c r="G54" s="17" t="n"/>
      <c r="H54" s="17" t="n"/>
      <c r="I54" s="18" t="n"/>
      <c r="J54" s="18" t="n"/>
      <c r="K54" s="19" t="n"/>
      <c r="L54" s="22">
        <f>IF(OR(A54="",B54="",C54="",G54="",H54="",I54="",P54="Canceled"),"",IF(OR(NOT(ISNUMBER(G54)),NOT(ISNUMBER(I54))),"",MAX(G54,IF(AND(A54=A53,B54=B53,ISNUMBER(M53)),M53+IFERROR(IF(ISNUMBER(J54),J54,0)/1440,0),G54))))</f>
        <v/>
      </c>
      <c r="M54" s="22">
        <f>IF(OR(L54="",NOT(ISNUMBER(L54)),NOT(ISNUMBER(I54))),"",IFERROR(L54+I54/1440,""))</f>
        <v/>
      </c>
      <c r="N54" s="8">
        <f>IF(OR(A54="",B54="",C54="",G54="",H54="",I54=""),"",IF(P54="Canceled","Not routed",IF(OR(NOT(ISNUMBER(G54)),NOT(ISNUMBER(H54)),NOT(ISNUMBER(M54))),"Review window",IF(OR(H54&lt;G54,M54&gt;H54),"Review window","Within window"))))</f>
        <v/>
      </c>
      <c r="O54" s="8">
        <f>IF(OR(A54="",B54="",C54="",I54=""),"",IF(P54="Canceled","Not routed",IF(OR(NOT(ISNUMBER(C54)),NOT(ISNUMBER(I54))),"Review entries",IF(OR(Assumptions!$B$4="",Assumptions!$B$5="",Assumptions!$B$6="",Assumptions!$B$7=""),"Review limits",IF(OR(I54&lt;Assumptions!$B$4,I54&gt;Assumptions!$B$5),"Review duration",IF(OR(AND(ISNUMBER(J54),J54&gt;Assumptions!$B$6),AND(ISNUMBER(K54),K54&gt;Assumptions!$B$7)),"Review travel",IF(AND(A54=A53,B54=B53),IF(NOT(ISNUMBER(C53)),"Review order",IF(C54&lt;&gt;C53+1,"Review order","Ready")),IF(C54&lt;&gt;1,"Review order","Ready"))))))))</f>
        <v/>
      </c>
      <c r="P54" s="16" t="n"/>
      <c r="Q54" s="21" t="n"/>
    </row>
    <row r="55">
      <c r="A55" s="14" t="n"/>
      <c r="B55" s="15" t="n"/>
      <c r="C55" s="16" t="n"/>
      <c r="D55" s="15" t="n"/>
      <c r="E55" s="15" t="n"/>
      <c r="F55" s="15" t="n"/>
      <c r="G55" s="17" t="n"/>
      <c r="H55" s="17" t="n"/>
      <c r="I55" s="18" t="n"/>
      <c r="J55" s="18" t="n"/>
      <c r="K55" s="19" t="n"/>
      <c r="L55" s="20">
        <f>IF(OR(A55="",B55="",C55="",G55="",H55="",I55="",P55="Canceled"),"",IF(OR(NOT(ISNUMBER(G55)),NOT(ISNUMBER(I55))),"",MAX(G55,IF(AND(A55=A54,B55=B54,ISNUMBER(M54)),M54+IFERROR(IF(ISNUMBER(J55),J55,0)/1440,0),G55))))</f>
        <v/>
      </c>
      <c r="M55" s="20">
        <f>IF(OR(L55="",NOT(ISNUMBER(L55)),NOT(ISNUMBER(I55))),"",IFERROR(L55+I55/1440,""))</f>
        <v/>
      </c>
      <c r="N55" s="9">
        <f>IF(OR(A55="",B55="",C55="",G55="",H55="",I55=""),"",IF(P55="Canceled","Not routed",IF(OR(NOT(ISNUMBER(G55)),NOT(ISNUMBER(H55)),NOT(ISNUMBER(M55))),"Review window",IF(OR(H55&lt;G55,M55&gt;H55),"Review window","Within window"))))</f>
        <v/>
      </c>
      <c r="O55" s="9">
        <f>IF(OR(A55="",B55="",C55="",I55=""),"",IF(P55="Canceled","Not routed",IF(OR(NOT(ISNUMBER(C55)),NOT(ISNUMBER(I55))),"Review entries",IF(OR(Assumptions!$B$4="",Assumptions!$B$5="",Assumptions!$B$6="",Assumptions!$B$7=""),"Review limits",IF(OR(I55&lt;Assumptions!$B$4,I55&gt;Assumptions!$B$5),"Review duration",IF(OR(AND(ISNUMBER(J55),J55&gt;Assumptions!$B$6),AND(ISNUMBER(K55),K55&gt;Assumptions!$B$7)),"Review travel",IF(AND(A55=A54,B55=B54),IF(NOT(ISNUMBER(C54)),"Review order",IF(C55&lt;&gt;C54+1,"Review order","Ready")),IF(C55&lt;&gt;1,"Review order","Ready"))))))))</f>
        <v/>
      </c>
      <c r="P55" s="16" t="n"/>
      <c r="Q55" s="21" t="n"/>
    </row>
    <row r="56">
      <c r="A56" s="14" t="n"/>
      <c r="B56" s="15" t="n"/>
      <c r="C56" s="16" t="n"/>
      <c r="D56" s="15" t="n"/>
      <c r="E56" s="15" t="n"/>
      <c r="F56" s="15" t="n"/>
      <c r="G56" s="17" t="n"/>
      <c r="H56" s="17" t="n"/>
      <c r="I56" s="18" t="n"/>
      <c r="J56" s="18" t="n"/>
      <c r="K56" s="19" t="n"/>
      <c r="L56" s="22">
        <f>IF(OR(A56="",B56="",C56="",G56="",H56="",I56="",P56="Canceled"),"",IF(OR(NOT(ISNUMBER(G56)),NOT(ISNUMBER(I56))),"",MAX(G56,IF(AND(A56=A55,B56=B55,ISNUMBER(M55)),M55+IFERROR(IF(ISNUMBER(J56),J56,0)/1440,0),G56))))</f>
        <v/>
      </c>
      <c r="M56" s="22">
        <f>IF(OR(L56="",NOT(ISNUMBER(L56)),NOT(ISNUMBER(I56))),"",IFERROR(L56+I56/1440,""))</f>
        <v/>
      </c>
      <c r="N56" s="8">
        <f>IF(OR(A56="",B56="",C56="",G56="",H56="",I56=""),"",IF(P56="Canceled","Not routed",IF(OR(NOT(ISNUMBER(G56)),NOT(ISNUMBER(H56)),NOT(ISNUMBER(M56))),"Review window",IF(OR(H56&lt;G56,M56&gt;H56),"Review window","Within window"))))</f>
        <v/>
      </c>
      <c r="O56" s="8">
        <f>IF(OR(A56="",B56="",C56="",I56=""),"",IF(P56="Canceled","Not routed",IF(OR(NOT(ISNUMBER(C56)),NOT(ISNUMBER(I56))),"Review entries",IF(OR(Assumptions!$B$4="",Assumptions!$B$5="",Assumptions!$B$6="",Assumptions!$B$7=""),"Review limits",IF(OR(I56&lt;Assumptions!$B$4,I56&gt;Assumptions!$B$5),"Review duration",IF(OR(AND(ISNUMBER(J56),J56&gt;Assumptions!$B$6),AND(ISNUMBER(K56),K56&gt;Assumptions!$B$7)),"Review travel",IF(AND(A56=A55,B56=B55),IF(NOT(ISNUMBER(C55)),"Review order",IF(C56&lt;&gt;C55+1,"Review order","Ready")),IF(C56&lt;&gt;1,"Review order","Ready"))))))))</f>
        <v/>
      </c>
      <c r="P56" s="16" t="n"/>
      <c r="Q56" s="21" t="n"/>
    </row>
    <row r="57">
      <c r="A57" s="14" t="n"/>
      <c r="B57" s="15" t="n"/>
      <c r="C57" s="16" t="n"/>
      <c r="D57" s="15" t="n"/>
      <c r="E57" s="15" t="n"/>
      <c r="F57" s="15" t="n"/>
      <c r="G57" s="17" t="n"/>
      <c r="H57" s="17" t="n"/>
      <c r="I57" s="18" t="n"/>
      <c r="J57" s="18" t="n"/>
      <c r="K57" s="19" t="n"/>
      <c r="L57" s="20">
        <f>IF(OR(A57="",B57="",C57="",G57="",H57="",I57="",P57="Canceled"),"",IF(OR(NOT(ISNUMBER(G57)),NOT(ISNUMBER(I57))),"",MAX(G57,IF(AND(A57=A56,B57=B56,ISNUMBER(M56)),M56+IFERROR(IF(ISNUMBER(J57),J57,0)/1440,0),G57))))</f>
        <v/>
      </c>
      <c r="M57" s="20">
        <f>IF(OR(L57="",NOT(ISNUMBER(L57)),NOT(ISNUMBER(I57))),"",IFERROR(L57+I57/1440,""))</f>
        <v/>
      </c>
      <c r="N57" s="9">
        <f>IF(OR(A57="",B57="",C57="",G57="",H57="",I57=""),"",IF(P57="Canceled","Not routed",IF(OR(NOT(ISNUMBER(G57)),NOT(ISNUMBER(H57)),NOT(ISNUMBER(M57))),"Review window",IF(OR(H57&lt;G57,M57&gt;H57),"Review window","Within window"))))</f>
        <v/>
      </c>
      <c r="O57" s="9">
        <f>IF(OR(A57="",B57="",C57="",I57=""),"",IF(P57="Canceled","Not routed",IF(OR(NOT(ISNUMBER(C57)),NOT(ISNUMBER(I57))),"Review entries",IF(OR(Assumptions!$B$4="",Assumptions!$B$5="",Assumptions!$B$6="",Assumptions!$B$7=""),"Review limits",IF(OR(I57&lt;Assumptions!$B$4,I57&gt;Assumptions!$B$5),"Review duration",IF(OR(AND(ISNUMBER(J57),J57&gt;Assumptions!$B$6),AND(ISNUMBER(K57),K57&gt;Assumptions!$B$7)),"Review travel",IF(AND(A57=A56,B57=B56),IF(NOT(ISNUMBER(C56)),"Review order",IF(C57&lt;&gt;C56+1,"Review order","Ready")),IF(C57&lt;&gt;1,"Review order","Ready"))))))))</f>
        <v/>
      </c>
      <c r="P57" s="16" t="n"/>
      <c r="Q57" s="21" t="n"/>
    </row>
    <row r="58">
      <c r="A58" s="14" t="n"/>
      <c r="B58" s="15" t="n"/>
      <c r="C58" s="16" t="n"/>
      <c r="D58" s="15" t="n"/>
      <c r="E58" s="15" t="n"/>
      <c r="F58" s="15" t="n"/>
      <c r="G58" s="17" t="n"/>
      <c r="H58" s="17" t="n"/>
      <c r="I58" s="18" t="n"/>
      <c r="J58" s="18" t="n"/>
      <c r="K58" s="19" t="n"/>
      <c r="L58" s="22">
        <f>IF(OR(A58="",B58="",C58="",G58="",H58="",I58="",P58="Canceled"),"",IF(OR(NOT(ISNUMBER(G58)),NOT(ISNUMBER(I58))),"",MAX(G58,IF(AND(A58=A57,B58=B57,ISNUMBER(M57)),M57+IFERROR(IF(ISNUMBER(J58),J58,0)/1440,0),G58))))</f>
        <v/>
      </c>
      <c r="M58" s="22">
        <f>IF(OR(L58="",NOT(ISNUMBER(L58)),NOT(ISNUMBER(I58))),"",IFERROR(L58+I58/1440,""))</f>
        <v/>
      </c>
      <c r="N58" s="8">
        <f>IF(OR(A58="",B58="",C58="",G58="",H58="",I58=""),"",IF(P58="Canceled","Not routed",IF(OR(NOT(ISNUMBER(G58)),NOT(ISNUMBER(H58)),NOT(ISNUMBER(M58))),"Review window",IF(OR(H58&lt;G58,M58&gt;H58),"Review window","Within window"))))</f>
        <v/>
      </c>
      <c r="O58" s="8">
        <f>IF(OR(A58="",B58="",C58="",I58=""),"",IF(P58="Canceled","Not routed",IF(OR(NOT(ISNUMBER(C58)),NOT(ISNUMBER(I58))),"Review entries",IF(OR(Assumptions!$B$4="",Assumptions!$B$5="",Assumptions!$B$6="",Assumptions!$B$7=""),"Review limits",IF(OR(I58&lt;Assumptions!$B$4,I58&gt;Assumptions!$B$5),"Review duration",IF(OR(AND(ISNUMBER(J58),J58&gt;Assumptions!$B$6),AND(ISNUMBER(K58),K58&gt;Assumptions!$B$7)),"Review travel",IF(AND(A58=A57,B58=B57),IF(NOT(ISNUMBER(C57)),"Review order",IF(C58&lt;&gt;C57+1,"Review order","Ready")),IF(C58&lt;&gt;1,"Review order","Ready"))))))))</f>
        <v/>
      </c>
      <c r="P58" s="16" t="n"/>
      <c r="Q58" s="21" t="n"/>
    </row>
    <row r="59">
      <c r="A59" s="14" t="n"/>
      <c r="B59" s="15" t="n"/>
      <c r="C59" s="16" t="n"/>
      <c r="D59" s="15" t="n"/>
      <c r="E59" s="15" t="n"/>
      <c r="F59" s="15" t="n"/>
      <c r="G59" s="17" t="n"/>
      <c r="H59" s="17" t="n"/>
      <c r="I59" s="18" t="n"/>
      <c r="J59" s="18" t="n"/>
      <c r="K59" s="19" t="n"/>
      <c r="L59" s="20">
        <f>IF(OR(A59="",B59="",C59="",G59="",H59="",I59="",P59="Canceled"),"",IF(OR(NOT(ISNUMBER(G59)),NOT(ISNUMBER(I59))),"",MAX(G59,IF(AND(A59=A58,B59=B58,ISNUMBER(M58)),M58+IFERROR(IF(ISNUMBER(J59),J59,0)/1440,0),G59))))</f>
        <v/>
      </c>
      <c r="M59" s="20">
        <f>IF(OR(L59="",NOT(ISNUMBER(L59)),NOT(ISNUMBER(I59))),"",IFERROR(L59+I59/1440,""))</f>
        <v/>
      </c>
      <c r="N59" s="9">
        <f>IF(OR(A59="",B59="",C59="",G59="",H59="",I59=""),"",IF(P59="Canceled","Not routed",IF(OR(NOT(ISNUMBER(G59)),NOT(ISNUMBER(H59)),NOT(ISNUMBER(M59))),"Review window",IF(OR(H59&lt;G59,M59&gt;H59),"Review window","Within window"))))</f>
        <v/>
      </c>
      <c r="O59" s="9">
        <f>IF(OR(A59="",B59="",C59="",I59=""),"",IF(P59="Canceled","Not routed",IF(OR(NOT(ISNUMBER(C59)),NOT(ISNUMBER(I59))),"Review entries",IF(OR(Assumptions!$B$4="",Assumptions!$B$5="",Assumptions!$B$6="",Assumptions!$B$7=""),"Review limits",IF(OR(I59&lt;Assumptions!$B$4,I59&gt;Assumptions!$B$5),"Review duration",IF(OR(AND(ISNUMBER(J59),J59&gt;Assumptions!$B$6),AND(ISNUMBER(K59),K59&gt;Assumptions!$B$7)),"Review travel",IF(AND(A59=A58,B59=B58),IF(NOT(ISNUMBER(C58)),"Review order",IF(C59&lt;&gt;C58+1,"Review order","Ready")),IF(C59&lt;&gt;1,"Review order","Ready"))))))))</f>
        <v/>
      </c>
      <c r="P59" s="16" t="n"/>
      <c r="Q59" s="21" t="n"/>
    </row>
    <row r="60">
      <c r="A60" s="14" t="n"/>
      <c r="B60" s="15" t="n"/>
      <c r="C60" s="16" t="n"/>
      <c r="D60" s="15" t="n"/>
      <c r="E60" s="15" t="n"/>
      <c r="F60" s="15" t="n"/>
      <c r="G60" s="17" t="n"/>
      <c r="H60" s="17" t="n"/>
      <c r="I60" s="18" t="n"/>
      <c r="J60" s="18" t="n"/>
      <c r="K60" s="19" t="n"/>
      <c r="L60" s="22">
        <f>IF(OR(A60="",B60="",C60="",G60="",H60="",I60="",P60="Canceled"),"",IF(OR(NOT(ISNUMBER(G60)),NOT(ISNUMBER(I60))),"",MAX(G60,IF(AND(A60=A59,B60=B59,ISNUMBER(M59)),M59+IFERROR(IF(ISNUMBER(J60),J60,0)/1440,0),G60))))</f>
        <v/>
      </c>
      <c r="M60" s="22">
        <f>IF(OR(L60="",NOT(ISNUMBER(L60)),NOT(ISNUMBER(I60))),"",IFERROR(L60+I60/1440,""))</f>
        <v/>
      </c>
      <c r="N60" s="8">
        <f>IF(OR(A60="",B60="",C60="",G60="",H60="",I60=""),"",IF(P60="Canceled","Not routed",IF(OR(NOT(ISNUMBER(G60)),NOT(ISNUMBER(H60)),NOT(ISNUMBER(M60))),"Review window",IF(OR(H60&lt;G60,M60&gt;H60),"Review window","Within window"))))</f>
        <v/>
      </c>
      <c r="O60" s="8">
        <f>IF(OR(A60="",B60="",C60="",I60=""),"",IF(P60="Canceled","Not routed",IF(OR(NOT(ISNUMBER(C60)),NOT(ISNUMBER(I60))),"Review entries",IF(OR(Assumptions!$B$4="",Assumptions!$B$5="",Assumptions!$B$6="",Assumptions!$B$7=""),"Review limits",IF(OR(I60&lt;Assumptions!$B$4,I60&gt;Assumptions!$B$5),"Review duration",IF(OR(AND(ISNUMBER(J60),J60&gt;Assumptions!$B$6),AND(ISNUMBER(K60),K60&gt;Assumptions!$B$7)),"Review travel",IF(AND(A60=A59,B60=B59),IF(NOT(ISNUMBER(C59)),"Review order",IF(C60&lt;&gt;C59+1,"Review order","Ready")),IF(C60&lt;&gt;1,"Review order","Ready"))))))))</f>
        <v/>
      </c>
      <c r="P60" s="16" t="n"/>
      <c r="Q60" s="21" t="n"/>
    </row>
    <row r="61">
      <c r="A61" s="14" t="n"/>
      <c r="B61" s="15" t="n"/>
      <c r="C61" s="16" t="n"/>
      <c r="D61" s="15" t="n"/>
      <c r="E61" s="15" t="n"/>
      <c r="F61" s="15" t="n"/>
      <c r="G61" s="17" t="n"/>
      <c r="H61" s="17" t="n"/>
      <c r="I61" s="18" t="n"/>
      <c r="J61" s="18" t="n"/>
      <c r="K61" s="19" t="n"/>
      <c r="L61" s="20">
        <f>IF(OR(A61="",B61="",C61="",G61="",H61="",I61="",P61="Canceled"),"",IF(OR(NOT(ISNUMBER(G61)),NOT(ISNUMBER(I61))),"",MAX(G61,IF(AND(A61=A60,B61=B60,ISNUMBER(M60)),M60+IFERROR(IF(ISNUMBER(J61),J61,0)/1440,0),G61))))</f>
        <v/>
      </c>
      <c r="M61" s="20">
        <f>IF(OR(L61="",NOT(ISNUMBER(L61)),NOT(ISNUMBER(I61))),"",IFERROR(L61+I61/1440,""))</f>
        <v/>
      </c>
      <c r="N61" s="9">
        <f>IF(OR(A61="",B61="",C61="",G61="",H61="",I61=""),"",IF(P61="Canceled","Not routed",IF(OR(NOT(ISNUMBER(G61)),NOT(ISNUMBER(H61)),NOT(ISNUMBER(M61))),"Review window",IF(OR(H61&lt;G61,M61&gt;H61),"Review window","Within window"))))</f>
        <v/>
      </c>
      <c r="O61" s="9">
        <f>IF(OR(A61="",B61="",C61="",I61=""),"",IF(P61="Canceled","Not routed",IF(OR(NOT(ISNUMBER(C61)),NOT(ISNUMBER(I61))),"Review entries",IF(OR(Assumptions!$B$4="",Assumptions!$B$5="",Assumptions!$B$6="",Assumptions!$B$7=""),"Review limits",IF(OR(I61&lt;Assumptions!$B$4,I61&gt;Assumptions!$B$5),"Review duration",IF(OR(AND(ISNUMBER(J61),J61&gt;Assumptions!$B$6),AND(ISNUMBER(K61),K61&gt;Assumptions!$B$7)),"Review travel",IF(AND(A61=A60,B61=B60),IF(NOT(ISNUMBER(C60)),"Review order",IF(C61&lt;&gt;C60+1,"Review order","Ready")),IF(C61&lt;&gt;1,"Review order","Ready"))))))))</f>
        <v/>
      </c>
      <c r="P61" s="16" t="n"/>
      <c r="Q61" s="21" t="n"/>
    </row>
    <row r="62">
      <c r="A62" s="14" t="n"/>
      <c r="B62" s="15" t="n"/>
      <c r="C62" s="16" t="n"/>
      <c r="D62" s="15" t="n"/>
      <c r="E62" s="15" t="n"/>
      <c r="F62" s="15" t="n"/>
      <c r="G62" s="17" t="n"/>
      <c r="H62" s="17" t="n"/>
      <c r="I62" s="18" t="n"/>
      <c r="J62" s="18" t="n"/>
      <c r="K62" s="19" t="n"/>
      <c r="L62" s="22">
        <f>IF(OR(A62="",B62="",C62="",G62="",H62="",I62="",P62="Canceled"),"",IF(OR(NOT(ISNUMBER(G62)),NOT(ISNUMBER(I62))),"",MAX(G62,IF(AND(A62=A61,B62=B61,ISNUMBER(M61)),M61+IFERROR(IF(ISNUMBER(J62),J62,0)/1440,0),G62))))</f>
        <v/>
      </c>
      <c r="M62" s="22">
        <f>IF(OR(L62="",NOT(ISNUMBER(L62)),NOT(ISNUMBER(I62))),"",IFERROR(L62+I62/1440,""))</f>
        <v/>
      </c>
      <c r="N62" s="8">
        <f>IF(OR(A62="",B62="",C62="",G62="",H62="",I62=""),"",IF(P62="Canceled","Not routed",IF(OR(NOT(ISNUMBER(G62)),NOT(ISNUMBER(H62)),NOT(ISNUMBER(M62))),"Review window",IF(OR(H62&lt;G62,M62&gt;H62),"Review window","Within window"))))</f>
        <v/>
      </c>
      <c r="O62" s="8">
        <f>IF(OR(A62="",B62="",C62="",I62=""),"",IF(P62="Canceled","Not routed",IF(OR(NOT(ISNUMBER(C62)),NOT(ISNUMBER(I62))),"Review entries",IF(OR(Assumptions!$B$4="",Assumptions!$B$5="",Assumptions!$B$6="",Assumptions!$B$7=""),"Review limits",IF(OR(I62&lt;Assumptions!$B$4,I62&gt;Assumptions!$B$5),"Review duration",IF(OR(AND(ISNUMBER(J62),J62&gt;Assumptions!$B$6),AND(ISNUMBER(K62),K62&gt;Assumptions!$B$7)),"Review travel",IF(AND(A62=A61,B62=B61),IF(NOT(ISNUMBER(C61)),"Review order",IF(C62&lt;&gt;C61+1,"Review order","Ready")),IF(C62&lt;&gt;1,"Review order","Ready"))))))))</f>
        <v/>
      </c>
      <c r="P62" s="16" t="n"/>
      <c r="Q62" s="21" t="n"/>
    </row>
    <row r="63">
      <c r="A63" s="14" t="n"/>
      <c r="B63" s="15" t="n"/>
      <c r="C63" s="16" t="n"/>
      <c r="D63" s="15" t="n"/>
      <c r="E63" s="15" t="n"/>
      <c r="F63" s="15" t="n"/>
      <c r="G63" s="17" t="n"/>
      <c r="H63" s="17" t="n"/>
      <c r="I63" s="18" t="n"/>
      <c r="J63" s="18" t="n"/>
      <c r="K63" s="19" t="n"/>
      <c r="L63" s="20">
        <f>IF(OR(A63="",B63="",C63="",G63="",H63="",I63="",P63="Canceled"),"",IF(OR(NOT(ISNUMBER(G63)),NOT(ISNUMBER(I63))),"",MAX(G63,IF(AND(A63=A62,B63=B62,ISNUMBER(M62)),M62+IFERROR(IF(ISNUMBER(J63),J63,0)/1440,0),G63))))</f>
        <v/>
      </c>
      <c r="M63" s="20">
        <f>IF(OR(L63="",NOT(ISNUMBER(L63)),NOT(ISNUMBER(I63))),"",IFERROR(L63+I63/1440,""))</f>
        <v/>
      </c>
      <c r="N63" s="9">
        <f>IF(OR(A63="",B63="",C63="",G63="",H63="",I63=""),"",IF(P63="Canceled","Not routed",IF(OR(NOT(ISNUMBER(G63)),NOT(ISNUMBER(H63)),NOT(ISNUMBER(M63))),"Review window",IF(OR(H63&lt;G63,M63&gt;H63),"Review window","Within window"))))</f>
        <v/>
      </c>
      <c r="O63" s="9">
        <f>IF(OR(A63="",B63="",C63="",I63=""),"",IF(P63="Canceled","Not routed",IF(OR(NOT(ISNUMBER(C63)),NOT(ISNUMBER(I63))),"Review entries",IF(OR(Assumptions!$B$4="",Assumptions!$B$5="",Assumptions!$B$6="",Assumptions!$B$7=""),"Review limits",IF(OR(I63&lt;Assumptions!$B$4,I63&gt;Assumptions!$B$5),"Review duration",IF(OR(AND(ISNUMBER(J63),J63&gt;Assumptions!$B$6),AND(ISNUMBER(K63),K63&gt;Assumptions!$B$7)),"Review travel",IF(AND(A63=A62,B63=B62),IF(NOT(ISNUMBER(C62)),"Review order",IF(C63&lt;&gt;C62+1,"Review order","Ready")),IF(C63&lt;&gt;1,"Review order","Ready"))))))))</f>
        <v/>
      </c>
      <c r="P63" s="16" t="n"/>
      <c r="Q63" s="21" t="n"/>
    </row>
    <row r="64">
      <c r="A64" s="14" t="n"/>
      <c r="B64" s="15" t="n"/>
      <c r="C64" s="16" t="n"/>
      <c r="D64" s="15" t="n"/>
      <c r="E64" s="15" t="n"/>
      <c r="F64" s="15" t="n"/>
      <c r="G64" s="17" t="n"/>
      <c r="H64" s="17" t="n"/>
      <c r="I64" s="18" t="n"/>
      <c r="J64" s="18" t="n"/>
      <c r="K64" s="19" t="n"/>
      <c r="L64" s="22">
        <f>IF(OR(A64="",B64="",C64="",G64="",H64="",I64="",P64="Canceled"),"",IF(OR(NOT(ISNUMBER(G64)),NOT(ISNUMBER(I64))),"",MAX(G64,IF(AND(A64=A63,B64=B63,ISNUMBER(M63)),M63+IFERROR(IF(ISNUMBER(J64),J64,0)/1440,0),G64))))</f>
        <v/>
      </c>
      <c r="M64" s="22">
        <f>IF(OR(L64="",NOT(ISNUMBER(L64)),NOT(ISNUMBER(I64))),"",IFERROR(L64+I64/1440,""))</f>
        <v/>
      </c>
      <c r="N64" s="8">
        <f>IF(OR(A64="",B64="",C64="",G64="",H64="",I64=""),"",IF(P64="Canceled","Not routed",IF(OR(NOT(ISNUMBER(G64)),NOT(ISNUMBER(H64)),NOT(ISNUMBER(M64))),"Review window",IF(OR(H64&lt;G64,M64&gt;H64),"Review window","Within window"))))</f>
        <v/>
      </c>
      <c r="O64" s="8">
        <f>IF(OR(A64="",B64="",C64="",I64=""),"",IF(P64="Canceled","Not routed",IF(OR(NOT(ISNUMBER(C64)),NOT(ISNUMBER(I64))),"Review entries",IF(OR(Assumptions!$B$4="",Assumptions!$B$5="",Assumptions!$B$6="",Assumptions!$B$7=""),"Review limits",IF(OR(I64&lt;Assumptions!$B$4,I64&gt;Assumptions!$B$5),"Review duration",IF(OR(AND(ISNUMBER(J64),J64&gt;Assumptions!$B$6),AND(ISNUMBER(K64),K64&gt;Assumptions!$B$7)),"Review travel",IF(AND(A64=A63,B64=B63),IF(NOT(ISNUMBER(C63)),"Review order",IF(C64&lt;&gt;C63+1,"Review order","Ready")),IF(C64&lt;&gt;1,"Review order","Ready"))))))))</f>
        <v/>
      </c>
      <c r="P64" s="16" t="n"/>
      <c r="Q64" s="21" t="n"/>
    </row>
    <row r="65">
      <c r="A65" s="14" t="n"/>
      <c r="B65" s="15" t="n"/>
      <c r="C65" s="16" t="n"/>
      <c r="D65" s="15" t="n"/>
      <c r="E65" s="15" t="n"/>
      <c r="F65" s="15" t="n"/>
      <c r="G65" s="17" t="n"/>
      <c r="H65" s="17" t="n"/>
      <c r="I65" s="18" t="n"/>
      <c r="J65" s="18" t="n"/>
      <c r="K65" s="19" t="n"/>
      <c r="L65" s="20">
        <f>IF(OR(A65="",B65="",C65="",G65="",H65="",I65="",P65="Canceled"),"",IF(OR(NOT(ISNUMBER(G65)),NOT(ISNUMBER(I65))),"",MAX(G65,IF(AND(A65=A64,B65=B64,ISNUMBER(M64)),M64+IFERROR(IF(ISNUMBER(J65),J65,0)/1440,0),G65))))</f>
        <v/>
      </c>
      <c r="M65" s="20">
        <f>IF(OR(L65="",NOT(ISNUMBER(L65)),NOT(ISNUMBER(I65))),"",IFERROR(L65+I65/1440,""))</f>
        <v/>
      </c>
      <c r="N65" s="9">
        <f>IF(OR(A65="",B65="",C65="",G65="",H65="",I65=""),"",IF(P65="Canceled","Not routed",IF(OR(NOT(ISNUMBER(G65)),NOT(ISNUMBER(H65)),NOT(ISNUMBER(M65))),"Review window",IF(OR(H65&lt;G65,M65&gt;H65),"Review window","Within window"))))</f>
        <v/>
      </c>
      <c r="O65" s="9">
        <f>IF(OR(A65="",B65="",C65="",I65=""),"",IF(P65="Canceled","Not routed",IF(OR(NOT(ISNUMBER(C65)),NOT(ISNUMBER(I65))),"Review entries",IF(OR(Assumptions!$B$4="",Assumptions!$B$5="",Assumptions!$B$6="",Assumptions!$B$7=""),"Review limits",IF(OR(I65&lt;Assumptions!$B$4,I65&gt;Assumptions!$B$5),"Review duration",IF(OR(AND(ISNUMBER(J65),J65&gt;Assumptions!$B$6),AND(ISNUMBER(K65),K65&gt;Assumptions!$B$7)),"Review travel",IF(AND(A65=A64,B65=B64),IF(NOT(ISNUMBER(C64)),"Review order",IF(C65&lt;&gt;C64+1,"Review order","Ready")),IF(C65&lt;&gt;1,"Review order","Ready"))))))))</f>
        <v/>
      </c>
      <c r="P65" s="16" t="n"/>
      <c r="Q65" s="21" t="n"/>
    </row>
    <row r="66">
      <c r="A66" s="14" t="n"/>
      <c r="B66" s="15" t="n"/>
      <c r="C66" s="16" t="n"/>
      <c r="D66" s="15" t="n"/>
      <c r="E66" s="15" t="n"/>
      <c r="F66" s="15" t="n"/>
      <c r="G66" s="17" t="n"/>
      <c r="H66" s="17" t="n"/>
      <c r="I66" s="18" t="n"/>
      <c r="J66" s="18" t="n"/>
      <c r="K66" s="19" t="n"/>
      <c r="L66" s="22">
        <f>IF(OR(A66="",B66="",C66="",G66="",H66="",I66="",P66="Canceled"),"",IF(OR(NOT(ISNUMBER(G66)),NOT(ISNUMBER(I66))),"",MAX(G66,IF(AND(A66=A65,B66=B65,ISNUMBER(M65)),M65+IFERROR(IF(ISNUMBER(J66),J66,0)/1440,0),G66))))</f>
        <v/>
      </c>
      <c r="M66" s="22">
        <f>IF(OR(L66="",NOT(ISNUMBER(L66)),NOT(ISNUMBER(I66))),"",IFERROR(L66+I66/1440,""))</f>
        <v/>
      </c>
      <c r="N66" s="8">
        <f>IF(OR(A66="",B66="",C66="",G66="",H66="",I66=""),"",IF(P66="Canceled","Not routed",IF(OR(NOT(ISNUMBER(G66)),NOT(ISNUMBER(H66)),NOT(ISNUMBER(M66))),"Review window",IF(OR(H66&lt;G66,M66&gt;H66),"Review window","Within window"))))</f>
        <v/>
      </c>
      <c r="O66" s="8">
        <f>IF(OR(A66="",B66="",C66="",I66=""),"",IF(P66="Canceled","Not routed",IF(OR(NOT(ISNUMBER(C66)),NOT(ISNUMBER(I66))),"Review entries",IF(OR(Assumptions!$B$4="",Assumptions!$B$5="",Assumptions!$B$6="",Assumptions!$B$7=""),"Review limits",IF(OR(I66&lt;Assumptions!$B$4,I66&gt;Assumptions!$B$5),"Review duration",IF(OR(AND(ISNUMBER(J66),J66&gt;Assumptions!$B$6),AND(ISNUMBER(K66),K66&gt;Assumptions!$B$7)),"Review travel",IF(AND(A66=A65,B66=B65),IF(NOT(ISNUMBER(C65)),"Review order",IF(C66&lt;&gt;C65+1,"Review order","Ready")),IF(C66&lt;&gt;1,"Review order","Ready"))))))))</f>
        <v/>
      </c>
      <c r="P66" s="16" t="n"/>
      <c r="Q66" s="21" t="n"/>
    </row>
    <row r="67">
      <c r="A67" s="14" t="n"/>
      <c r="B67" s="15" t="n"/>
      <c r="C67" s="16" t="n"/>
      <c r="D67" s="15" t="n"/>
      <c r="E67" s="15" t="n"/>
      <c r="F67" s="15" t="n"/>
      <c r="G67" s="17" t="n"/>
      <c r="H67" s="17" t="n"/>
      <c r="I67" s="18" t="n"/>
      <c r="J67" s="18" t="n"/>
      <c r="K67" s="19" t="n"/>
      <c r="L67" s="20">
        <f>IF(OR(A67="",B67="",C67="",G67="",H67="",I67="",P67="Canceled"),"",IF(OR(NOT(ISNUMBER(G67)),NOT(ISNUMBER(I67))),"",MAX(G67,IF(AND(A67=A66,B67=B66,ISNUMBER(M66)),M66+IFERROR(IF(ISNUMBER(J67),J67,0)/1440,0),G67))))</f>
        <v/>
      </c>
      <c r="M67" s="20">
        <f>IF(OR(L67="",NOT(ISNUMBER(L67)),NOT(ISNUMBER(I67))),"",IFERROR(L67+I67/1440,""))</f>
        <v/>
      </c>
      <c r="N67" s="9">
        <f>IF(OR(A67="",B67="",C67="",G67="",H67="",I67=""),"",IF(P67="Canceled","Not routed",IF(OR(NOT(ISNUMBER(G67)),NOT(ISNUMBER(H67)),NOT(ISNUMBER(M67))),"Review window",IF(OR(H67&lt;G67,M67&gt;H67),"Review window","Within window"))))</f>
        <v/>
      </c>
      <c r="O67" s="9">
        <f>IF(OR(A67="",B67="",C67="",I67=""),"",IF(P67="Canceled","Not routed",IF(OR(NOT(ISNUMBER(C67)),NOT(ISNUMBER(I67))),"Review entries",IF(OR(Assumptions!$B$4="",Assumptions!$B$5="",Assumptions!$B$6="",Assumptions!$B$7=""),"Review limits",IF(OR(I67&lt;Assumptions!$B$4,I67&gt;Assumptions!$B$5),"Review duration",IF(OR(AND(ISNUMBER(J67),J67&gt;Assumptions!$B$6),AND(ISNUMBER(K67),K67&gt;Assumptions!$B$7)),"Review travel",IF(AND(A67=A66,B67=B66),IF(NOT(ISNUMBER(C66)),"Review order",IF(C67&lt;&gt;C66+1,"Review order","Ready")),IF(C67&lt;&gt;1,"Review order","Ready"))))))))</f>
        <v/>
      </c>
      <c r="P67" s="16" t="n"/>
      <c r="Q67" s="21" t="n"/>
    </row>
    <row r="68">
      <c r="A68" s="14" t="n"/>
      <c r="B68" s="15" t="n"/>
      <c r="C68" s="16" t="n"/>
      <c r="D68" s="15" t="n"/>
      <c r="E68" s="15" t="n"/>
      <c r="F68" s="15" t="n"/>
      <c r="G68" s="17" t="n"/>
      <c r="H68" s="17" t="n"/>
      <c r="I68" s="18" t="n"/>
      <c r="J68" s="18" t="n"/>
      <c r="K68" s="19" t="n"/>
      <c r="L68" s="22">
        <f>IF(OR(A68="",B68="",C68="",G68="",H68="",I68="",P68="Canceled"),"",IF(OR(NOT(ISNUMBER(G68)),NOT(ISNUMBER(I68))),"",MAX(G68,IF(AND(A68=A67,B68=B67,ISNUMBER(M67)),M67+IFERROR(IF(ISNUMBER(J68),J68,0)/1440,0),G68))))</f>
        <v/>
      </c>
      <c r="M68" s="22">
        <f>IF(OR(L68="",NOT(ISNUMBER(L68)),NOT(ISNUMBER(I68))),"",IFERROR(L68+I68/1440,""))</f>
        <v/>
      </c>
      <c r="N68" s="8">
        <f>IF(OR(A68="",B68="",C68="",G68="",H68="",I68=""),"",IF(P68="Canceled","Not routed",IF(OR(NOT(ISNUMBER(G68)),NOT(ISNUMBER(H68)),NOT(ISNUMBER(M68))),"Review window",IF(OR(H68&lt;G68,M68&gt;H68),"Review window","Within window"))))</f>
        <v/>
      </c>
      <c r="O68" s="8">
        <f>IF(OR(A68="",B68="",C68="",I68=""),"",IF(P68="Canceled","Not routed",IF(OR(NOT(ISNUMBER(C68)),NOT(ISNUMBER(I68))),"Review entries",IF(OR(Assumptions!$B$4="",Assumptions!$B$5="",Assumptions!$B$6="",Assumptions!$B$7=""),"Review limits",IF(OR(I68&lt;Assumptions!$B$4,I68&gt;Assumptions!$B$5),"Review duration",IF(OR(AND(ISNUMBER(J68),J68&gt;Assumptions!$B$6),AND(ISNUMBER(K68),K68&gt;Assumptions!$B$7)),"Review travel",IF(AND(A68=A67,B68=B67),IF(NOT(ISNUMBER(C67)),"Review order",IF(C68&lt;&gt;C67+1,"Review order","Ready")),IF(C68&lt;&gt;1,"Review order","Ready"))))))))</f>
        <v/>
      </c>
      <c r="P68" s="16" t="n"/>
      <c r="Q68" s="21" t="n"/>
    </row>
    <row r="69">
      <c r="A69" s="14" t="n"/>
      <c r="B69" s="15" t="n"/>
      <c r="C69" s="16" t="n"/>
      <c r="D69" s="15" t="n"/>
      <c r="E69" s="15" t="n"/>
      <c r="F69" s="15" t="n"/>
      <c r="G69" s="17" t="n"/>
      <c r="H69" s="17" t="n"/>
      <c r="I69" s="18" t="n"/>
      <c r="J69" s="18" t="n"/>
      <c r="K69" s="19" t="n"/>
      <c r="L69" s="20">
        <f>IF(OR(A69="",B69="",C69="",G69="",H69="",I69="",P69="Canceled"),"",IF(OR(NOT(ISNUMBER(G69)),NOT(ISNUMBER(I69))),"",MAX(G69,IF(AND(A69=A68,B69=B68,ISNUMBER(M68)),M68+IFERROR(IF(ISNUMBER(J69),J69,0)/1440,0),G69))))</f>
        <v/>
      </c>
      <c r="M69" s="20">
        <f>IF(OR(L69="",NOT(ISNUMBER(L69)),NOT(ISNUMBER(I69))),"",IFERROR(L69+I69/1440,""))</f>
        <v/>
      </c>
      <c r="N69" s="9">
        <f>IF(OR(A69="",B69="",C69="",G69="",H69="",I69=""),"",IF(P69="Canceled","Not routed",IF(OR(NOT(ISNUMBER(G69)),NOT(ISNUMBER(H69)),NOT(ISNUMBER(M69))),"Review window",IF(OR(H69&lt;G69,M69&gt;H69),"Review window","Within window"))))</f>
        <v/>
      </c>
      <c r="O69" s="9">
        <f>IF(OR(A69="",B69="",C69="",I69=""),"",IF(P69="Canceled","Not routed",IF(OR(NOT(ISNUMBER(C69)),NOT(ISNUMBER(I69))),"Review entries",IF(OR(Assumptions!$B$4="",Assumptions!$B$5="",Assumptions!$B$6="",Assumptions!$B$7=""),"Review limits",IF(OR(I69&lt;Assumptions!$B$4,I69&gt;Assumptions!$B$5),"Review duration",IF(OR(AND(ISNUMBER(J69),J69&gt;Assumptions!$B$6),AND(ISNUMBER(K69),K69&gt;Assumptions!$B$7)),"Review travel",IF(AND(A69=A68,B69=B68),IF(NOT(ISNUMBER(C68)),"Review order",IF(C69&lt;&gt;C68+1,"Review order","Ready")),IF(C69&lt;&gt;1,"Review order","Ready"))))))))</f>
        <v/>
      </c>
      <c r="P69" s="16" t="n"/>
      <c r="Q69" s="21" t="n"/>
    </row>
    <row r="70">
      <c r="A70" s="14" t="n"/>
      <c r="B70" s="15" t="n"/>
      <c r="C70" s="16" t="n"/>
      <c r="D70" s="15" t="n"/>
      <c r="E70" s="15" t="n"/>
      <c r="F70" s="15" t="n"/>
      <c r="G70" s="17" t="n"/>
      <c r="H70" s="17" t="n"/>
      <c r="I70" s="18" t="n"/>
      <c r="J70" s="18" t="n"/>
      <c r="K70" s="19" t="n"/>
      <c r="L70" s="22">
        <f>IF(OR(A70="",B70="",C70="",G70="",H70="",I70="",P70="Canceled"),"",IF(OR(NOT(ISNUMBER(G70)),NOT(ISNUMBER(I70))),"",MAX(G70,IF(AND(A70=A69,B70=B69,ISNUMBER(M69)),M69+IFERROR(IF(ISNUMBER(J70),J70,0)/1440,0),G70))))</f>
        <v/>
      </c>
      <c r="M70" s="22">
        <f>IF(OR(L70="",NOT(ISNUMBER(L70)),NOT(ISNUMBER(I70))),"",IFERROR(L70+I70/1440,""))</f>
        <v/>
      </c>
      <c r="N70" s="8">
        <f>IF(OR(A70="",B70="",C70="",G70="",H70="",I70=""),"",IF(P70="Canceled","Not routed",IF(OR(NOT(ISNUMBER(G70)),NOT(ISNUMBER(H70)),NOT(ISNUMBER(M70))),"Review window",IF(OR(H70&lt;G70,M70&gt;H70),"Review window","Within window"))))</f>
        <v/>
      </c>
      <c r="O70" s="8">
        <f>IF(OR(A70="",B70="",C70="",I70=""),"",IF(P70="Canceled","Not routed",IF(OR(NOT(ISNUMBER(C70)),NOT(ISNUMBER(I70))),"Review entries",IF(OR(Assumptions!$B$4="",Assumptions!$B$5="",Assumptions!$B$6="",Assumptions!$B$7=""),"Review limits",IF(OR(I70&lt;Assumptions!$B$4,I70&gt;Assumptions!$B$5),"Review duration",IF(OR(AND(ISNUMBER(J70),J70&gt;Assumptions!$B$6),AND(ISNUMBER(K70),K70&gt;Assumptions!$B$7)),"Review travel",IF(AND(A70=A69,B70=B69),IF(NOT(ISNUMBER(C69)),"Review order",IF(C70&lt;&gt;C69+1,"Review order","Ready")),IF(C70&lt;&gt;1,"Review order","Ready"))))))))</f>
        <v/>
      </c>
      <c r="P70" s="16" t="n"/>
      <c r="Q70" s="21" t="n"/>
    </row>
    <row r="71">
      <c r="A71" s="14" t="n"/>
      <c r="B71" s="15" t="n"/>
      <c r="C71" s="16" t="n"/>
      <c r="D71" s="15" t="n"/>
      <c r="E71" s="15" t="n"/>
      <c r="F71" s="15" t="n"/>
      <c r="G71" s="17" t="n"/>
      <c r="H71" s="17" t="n"/>
      <c r="I71" s="18" t="n"/>
      <c r="J71" s="18" t="n"/>
      <c r="K71" s="19" t="n"/>
      <c r="L71" s="20">
        <f>IF(OR(A71="",B71="",C71="",G71="",H71="",I71="",P71="Canceled"),"",IF(OR(NOT(ISNUMBER(G71)),NOT(ISNUMBER(I71))),"",MAX(G71,IF(AND(A71=A70,B71=B70,ISNUMBER(M70)),M70+IFERROR(IF(ISNUMBER(J71),J71,0)/1440,0),G71))))</f>
        <v/>
      </c>
      <c r="M71" s="20">
        <f>IF(OR(L71="",NOT(ISNUMBER(L71)),NOT(ISNUMBER(I71))),"",IFERROR(L71+I71/1440,""))</f>
        <v/>
      </c>
      <c r="N71" s="9">
        <f>IF(OR(A71="",B71="",C71="",G71="",H71="",I71=""),"",IF(P71="Canceled","Not routed",IF(OR(NOT(ISNUMBER(G71)),NOT(ISNUMBER(H71)),NOT(ISNUMBER(M71))),"Review window",IF(OR(H71&lt;G71,M71&gt;H71),"Review window","Within window"))))</f>
        <v/>
      </c>
      <c r="O71" s="9">
        <f>IF(OR(A71="",B71="",C71="",I71=""),"",IF(P71="Canceled","Not routed",IF(OR(NOT(ISNUMBER(C71)),NOT(ISNUMBER(I71))),"Review entries",IF(OR(Assumptions!$B$4="",Assumptions!$B$5="",Assumptions!$B$6="",Assumptions!$B$7=""),"Review limits",IF(OR(I71&lt;Assumptions!$B$4,I71&gt;Assumptions!$B$5),"Review duration",IF(OR(AND(ISNUMBER(J71),J71&gt;Assumptions!$B$6),AND(ISNUMBER(K71),K71&gt;Assumptions!$B$7)),"Review travel",IF(AND(A71=A70,B71=B70),IF(NOT(ISNUMBER(C70)),"Review order",IF(C71&lt;&gt;C70+1,"Review order","Ready")),IF(C71&lt;&gt;1,"Review order","Ready"))))))))</f>
        <v/>
      </c>
      <c r="P71" s="16" t="n"/>
      <c r="Q71" s="21" t="n"/>
    </row>
    <row r="72">
      <c r="A72" s="14" t="n"/>
      <c r="B72" s="15" t="n"/>
      <c r="C72" s="16" t="n"/>
      <c r="D72" s="15" t="n"/>
      <c r="E72" s="15" t="n"/>
      <c r="F72" s="15" t="n"/>
      <c r="G72" s="17" t="n"/>
      <c r="H72" s="17" t="n"/>
      <c r="I72" s="18" t="n"/>
      <c r="J72" s="18" t="n"/>
      <c r="K72" s="19" t="n"/>
      <c r="L72" s="22">
        <f>IF(OR(A72="",B72="",C72="",G72="",H72="",I72="",P72="Canceled"),"",IF(OR(NOT(ISNUMBER(G72)),NOT(ISNUMBER(I72))),"",MAX(G72,IF(AND(A72=A71,B72=B71,ISNUMBER(M71)),M71+IFERROR(IF(ISNUMBER(J72),J72,0)/1440,0),G72))))</f>
        <v/>
      </c>
      <c r="M72" s="22">
        <f>IF(OR(L72="",NOT(ISNUMBER(L72)),NOT(ISNUMBER(I72))),"",IFERROR(L72+I72/1440,""))</f>
        <v/>
      </c>
      <c r="N72" s="8">
        <f>IF(OR(A72="",B72="",C72="",G72="",H72="",I72=""),"",IF(P72="Canceled","Not routed",IF(OR(NOT(ISNUMBER(G72)),NOT(ISNUMBER(H72)),NOT(ISNUMBER(M72))),"Review window",IF(OR(H72&lt;G72,M72&gt;H72),"Review window","Within window"))))</f>
        <v/>
      </c>
      <c r="O72" s="8">
        <f>IF(OR(A72="",B72="",C72="",I72=""),"",IF(P72="Canceled","Not routed",IF(OR(NOT(ISNUMBER(C72)),NOT(ISNUMBER(I72))),"Review entries",IF(OR(Assumptions!$B$4="",Assumptions!$B$5="",Assumptions!$B$6="",Assumptions!$B$7=""),"Review limits",IF(OR(I72&lt;Assumptions!$B$4,I72&gt;Assumptions!$B$5),"Review duration",IF(OR(AND(ISNUMBER(J72),J72&gt;Assumptions!$B$6),AND(ISNUMBER(K72),K72&gt;Assumptions!$B$7)),"Review travel",IF(AND(A72=A71,B72=B71),IF(NOT(ISNUMBER(C71)),"Review order",IF(C72&lt;&gt;C71+1,"Review order","Ready")),IF(C72&lt;&gt;1,"Review order","Ready"))))))))</f>
        <v/>
      </c>
      <c r="P72" s="16" t="n"/>
      <c r="Q72" s="21" t="n"/>
    </row>
    <row r="73">
      <c r="A73" s="14" t="n"/>
      <c r="B73" s="15" t="n"/>
      <c r="C73" s="16" t="n"/>
      <c r="D73" s="15" t="n"/>
      <c r="E73" s="15" t="n"/>
      <c r="F73" s="15" t="n"/>
      <c r="G73" s="17" t="n"/>
      <c r="H73" s="17" t="n"/>
      <c r="I73" s="18" t="n"/>
      <c r="J73" s="18" t="n"/>
      <c r="K73" s="19" t="n"/>
      <c r="L73" s="20">
        <f>IF(OR(A73="",B73="",C73="",G73="",H73="",I73="",P73="Canceled"),"",IF(OR(NOT(ISNUMBER(G73)),NOT(ISNUMBER(I73))),"",MAX(G73,IF(AND(A73=A72,B73=B72,ISNUMBER(M72)),M72+IFERROR(IF(ISNUMBER(J73),J73,0)/1440,0),G73))))</f>
        <v/>
      </c>
      <c r="M73" s="20">
        <f>IF(OR(L73="",NOT(ISNUMBER(L73)),NOT(ISNUMBER(I73))),"",IFERROR(L73+I73/1440,""))</f>
        <v/>
      </c>
      <c r="N73" s="9">
        <f>IF(OR(A73="",B73="",C73="",G73="",H73="",I73=""),"",IF(P73="Canceled","Not routed",IF(OR(NOT(ISNUMBER(G73)),NOT(ISNUMBER(H73)),NOT(ISNUMBER(M73))),"Review window",IF(OR(H73&lt;G73,M73&gt;H73),"Review window","Within window"))))</f>
        <v/>
      </c>
      <c r="O73" s="9">
        <f>IF(OR(A73="",B73="",C73="",I73=""),"",IF(P73="Canceled","Not routed",IF(OR(NOT(ISNUMBER(C73)),NOT(ISNUMBER(I73))),"Review entries",IF(OR(Assumptions!$B$4="",Assumptions!$B$5="",Assumptions!$B$6="",Assumptions!$B$7=""),"Review limits",IF(OR(I73&lt;Assumptions!$B$4,I73&gt;Assumptions!$B$5),"Review duration",IF(OR(AND(ISNUMBER(J73),J73&gt;Assumptions!$B$6),AND(ISNUMBER(K73),K73&gt;Assumptions!$B$7)),"Review travel",IF(AND(A73=A72,B73=B72),IF(NOT(ISNUMBER(C72)),"Review order",IF(C73&lt;&gt;C72+1,"Review order","Ready")),IF(C73&lt;&gt;1,"Review order","Ready"))))))))</f>
        <v/>
      </c>
      <c r="P73" s="16" t="n"/>
      <c r="Q73" s="21" t="n"/>
    </row>
    <row r="74">
      <c r="A74" s="14" t="n"/>
      <c r="B74" s="15" t="n"/>
      <c r="C74" s="16" t="n"/>
      <c r="D74" s="15" t="n"/>
      <c r="E74" s="15" t="n"/>
      <c r="F74" s="15" t="n"/>
      <c r="G74" s="17" t="n"/>
      <c r="H74" s="17" t="n"/>
      <c r="I74" s="18" t="n"/>
      <c r="J74" s="18" t="n"/>
      <c r="K74" s="19" t="n"/>
      <c r="L74" s="22">
        <f>IF(OR(A74="",B74="",C74="",G74="",H74="",I74="",P74="Canceled"),"",IF(OR(NOT(ISNUMBER(G74)),NOT(ISNUMBER(I74))),"",MAX(G74,IF(AND(A74=A73,B74=B73,ISNUMBER(M73)),M73+IFERROR(IF(ISNUMBER(J74),J74,0)/1440,0),G74))))</f>
        <v/>
      </c>
      <c r="M74" s="22">
        <f>IF(OR(L74="",NOT(ISNUMBER(L74)),NOT(ISNUMBER(I74))),"",IFERROR(L74+I74/1440,""))</f>
        <v/>
      </c>
      <c r="N74" s="8">
        <f>IF(OR(A74="",B74="",C74="",G74="",H74="",I74=""),"",IF(P74="Canceled","Not routed",IF(OR(NOT(ISNUMBER(G74)),NOT(ISNUMBER(H74)),NOT(ISNUMBER(M74))),"Review window",IF(OR(H74&lt;G74,M74&gt;H74),"Review window","Within window"))))</f>
        <v/>
      </c>
      <c r="O74" s="8">
        <f>IF(OR(A74="",B74="",C74="",I74=""),"",IF(P74="Canceled","Not routed",IF(OR(NOT(ISNUMBER(C74)),NOT(ISNUMBER(I74))),"Review entries",IF(OR(Assumptions!$B$4="",Assumptions!$B$5="",Assumptions!$B$6="",Assumptions!$B$7=""),"Review limits",IF(OR(I74&lt;Assumptions!$B$4,I74&gt;Assumptions!$B$5),"Review duration",IF(OR(AND(ISNUMBER(J74),J74&gt;Assumptions!$B$6),AND(ISNUMBER(K74),K74&gt;Assumptions!$B$7)),"Review travel",IF(AND(A74=A73,B74=B73),IF(NOT(ISNUMBER(C73)),"Review order",IF(C74&lt;&gt;C73+1,"Review order","Ready")),IF(C74&lt;&gt;1,"Review order","Ready"))))))))</f>
        <v/>
      </c>
      <c r="P74" s="16" t="n"/>
      <c r="Q74" s="21" t="n"/>
    </row>
    <row r="75">
      <c r="A75" s="14" t="n"/>
      <c r="B75" s="15" t="n"/>
      <c r="C75" s="16" t="n"/>
      <c r="D75" s="15" t="n"/>
      <c r="E75" s="15" t="n"/>
      <c r="F75" s="15" t="n"/>
      <c r="G75" s="17" t="n"/>
      <c r="H75" s="17" t="n"/>
      <c r="I75" s="18" t="n"/>
      <c r="J75" s="18" t="n"/>
      <c r="K75" s="19" t="n"/>
      <c r="L75" s="20">
        <f>IF(OR(A75="",B75="",C75="",G75="",H75="",I75="",P75="Canceled"),"",IF(OR(NOT(ISNUMBER(G75)),NOT(ISNUMBER(I75))),"",MAX(G75,IF(AND(A75=A74,B75=B74,ISNUMBER(M74)),M74+IFERROR(IF(ISNUMBER(J75),J75,0)/1440,0),G75))))</f>
        <v/>
      </c>
      <c r="M75" s="20">
        <f>IF(OR(L75="",NOT(ISNUMBER(L75)),NOT(ISNUMBER(I75))),"",IFERROR(L75+I75/1440,""))</f>
        <v/>
      </c>
      <c r="N75" s="9">
        <f>IF(OR(A75="",B75="",C75="",G75="",H75="",I75=""),"",IF(P75="Canceled","Not routed",IF(OR(NOT(ISNUMBER(G75)),NOT(ISNUMBER(H75)),NOT(ISNUMBER(M75))),"Review window",IF(OR(H75&lt;G75,M75&gt;H75),"Review window","Within window"))))</f>
        <v/>
      </c>
      <c r="O75" s="9">
        <f>IF(OR(A75="",B75="",C75="",I75=""),"",IF(P75="Canceled","Not routed",IF(OR(NOT(ISNUMBER(C75)),NOT(ISNUMBER(I75))),"Review entries",IF(OR(Assumptions!$B$4="",Assumptions!$B$5="",Assumptions!$B$6="",Assumptions!$B$7=""),"Review limits",IF(OR(I75&lt;Assumptions!$B$4,I75&gt;Assumptions!$B$5),"Review duration",IF(OR(AND(ISNUMBER(J75),J75&gt;Assumptions!$B$6),AND(ISNUMBER(K75),K75&gt;Assumptions!$B$7)),"Review travel",IF(AND(A75=A74,B75=B74),IF(NOT(ISNUMBER(C74)),"Review order",IF(C75&lt;&gt;C74+1,"Review order","Ready")),IF(C75&lt;&gt;1,"Review order","Ready"))))))))</f>
        <v/>
      </c>
      <c r="P75" s="16" t="n"/>
      <c r="Q75" s="21" t="n"/>
    </row>
    <row r="76">
      <c r="A76" s="14" t="n"/>
      <c r="B76" s="15" t="n"/>
      <c r="C76" s="16" t="n"/>
      <c r="D76" s="15" t="n"/>
      <c r="E76" s="15" t="n"/>
      <c r="F76" s="15" t="n"/>
      <c r="G76" s="17" t="n"/>
      <c r="H76" s="17" t="n"/>
      <c r="I76" s="18" t="n"/>
      <c r="J76" s="18" t="n"/>
      <c r="K76" s="19" t="n"/>
      <c r="L76" s="22">
        <f>IF(OR(A76="",B76="",C76="",G76="",H76="",I76="",P76="Canceled"),"",IF(OR(NOT(ISNUMBER(G76)),NOT(ISNUMBER(I76))),"",MAX(G76,IF(AND(A76=A75,B76=B75,ISNUMBER(M75)),M75+IFERROR(IF(ISNUMBER(J76),J76,0)/1440,0),G76))))</f>
        <v/>
      </c>
      <c r="M76" s="22">
        <f>IF(OR(L76="",NOT(ISNUMBER(L76)),NOT(ISNUMBER(I76))),"",IFERROR(L76+I76/1440,""))</f>
        <v/>
      </c>
      <c r="N76" s="8">
        <f>IF(OR(A76="",B76="",C76="",G76="",H76="",I76=""),"",IF(P76="Canceled","Not routed",IF(OR(NOT(ISNUMBER(G76)),NOT(ISNUMBER(H76)),NOT(ISNUMBER(M76))),"Review window",IF(OR(H76&lt;G76,M76&gt;H76),"Review window","Within window"))))</f>
        <v/>
      </c>
      <c r="O76" s="8">
        <f>IF(OR(A76="",B76="",C76="",I76=""),"",IF(P76="Canceled","Not routed",IF(OR(NOT(ISNUMBER(C76)),NOT(ISNUMBER(I76))),"Review entries",IF(OR(Assumptions!$B$4="",Assumptions!$B$5="",Assumptions!$B$6="",Assumptions!$B$7=""),"Review limits",IF(OR(I76&lt;Assumptions!$B$4,I76&gt;Assumptions!$B$5),"Review duration",IF(OR(AND(ISNUMBER(J76),J76&gt;Assumptions!$B$6),AND(ISNUMBER(K76),K76&gt;Assumptions!$B$7)),"Review travel",IF(AND(A76=A75,B76=B75),IF(NOT(ISNUMBER(C75)),"Review order",IF(C76&lt;&gt;C75+1,"Review order","Ready")),IF(C76&lt;&gt;1,"Review order","Ready"))))))))</f>
        <v/>
      </c>
      <c r="P76" s="16" t="n"/>
      <c r="Q76" s="21" t="n"/>
    </row>
    <row r="77">
      <c r="A77" s="14" t="n"/>
      <c r="B77" s="15" t="n"/>
      <c r="C77" s="16" t="n"/>
      <c r="D77" s="15" t="n"/>
      <c r="E77" s="15" t="n"/>
      <c r="F77" s="15" t="n"/>
      <c r="G77" s="17" t="n"/>
      <c r="H77" s="17" t="n"/>
      <c r="I77" s="18" t="n"/>
      <c r="J77" s="18" t="n"/>
      <c r="K77" s="19" t="n"/>
      <c r="L77" s="20">
        <f>IF(OR(A77="",B77="",C77="",G77="",H77="",I77="",P77="Canceled"),"",IF(OR(NOT(ISNUMBER(G77)),NOT(ISNUMBER(I77))),"",MAX(G77,IF(AND(A77=A76,B77=B76,ISNUMBER(M76)),M76+IFERROR(IF(ISNUMBER(J77),J77,0)/1440,0),G77))))</f>
        <v/>
      </c>
      <c r="M77" s="20">
        <f>IF(OR(L77="",NOT(ISNUMBER(L77)),NOT(ISNUMBER(I77))),"",IFERROR(L77+I77/1440,""))</f>
        <v/>
      </c>
      <c r="N77" s="9">
        <f>IF(OR(A77="",B77="",C77="",G77="",H77="",I77=""),"",IF(P77="Canceled","Not routed",IF(OR(NOT(ISNUMBER(G77)),NOT(ISNUMBER(H77)),NOT(ISNUMBER(M77))),"Review window",IF(OR(H77&lt;G77,M77&gt;H77),"Review window","Within window"))))</f>
        <v/>
      </c>
      <c r="O77" s="9">
        <f>IF(OR(A77="",B77="",C77="",I77=""),"",IF(P77="Canceled","Not routed",IF(OR(NOT(ISNUMBER(C77)),NOT(ISNUMBER(I77))),"Review entries",IF(OR(Assumptions!$B$4="",Assumptions!$B$5="",Assumptions!$B$6="",Assumptions!$B$7=""),"Review limits",IF(OR(I77&lt;Assumptions!$B$4,I77&gt;Assumptions!$B$5),"Review duration",IF(OR(AND(ISNUMBER(J77),J77&gt;Assumptions!$B$6),AND(ISNUMBER(K77),K77&gt;Assumptions!$B$7)),"Review travel",IF(AND(A77=A76,B77=B76),IF(NOT(ISNUMBER(C76)),"Review order",IF(C77&lt;&gt;C76+1,"Review order","Ready")),IF(C77&lt;&gt;1,"Review order","Ready"))))))))</f>
        <v/>
      </c>
      <c r="P77" s="16" t="n"/>
      <c r="Q77" s="21" t="n"/>
    </row>
    <row r="78">
      <c r="A78" s="14" t="n"/>
      <c r="B78" s="15" t="n"/>
      <c r="C78" s="16" t="n"/>
      <c r="D78" s="15" t="n"/>
      <c r="E78" s="15" t="n"/>
      <c r="F78" s="15" t="n"/>
      <c r="G78" s="17" t="n"/>
      <c r="H78" s="17" t="n"/>
      <c r="I78" s="18" t="n"/>
      <c r="J78" s="18" t="n"/>
      <c r="K78" s="19" t="n"/>
      <c r="L78" s="22">
        <f>IF(OR(A78="",B78="",C78="",G78="",H78="",I78="",P78="Canceled"),"",IF(OR(NOT(ISNUMBER(G78)),NOT(ISNUMBER(I78))),"",MAX(G78,IF(AND(A78=A77,B78=B77,ISNUMBER(M77)),M77+IFERROR(IF(ISNUMBER(J78),J78,0)/1440,0),G78))))</f>
        <v/>
      </c>
      <c r="M78" s="22">
        <f>IF(OR(L78="",NOT(ISNUMBER(L78)),NOT(ISNUMBER(I78))),"",IFERROR(L78+I78/1440,""))</f>
        <v/>
      </c>
      <c r="N78" s="8">
        <f>IF(OR(A78="",B78="",C78="",G78="",H78="",I78=""),"",IF(P78="Canceled","Not routed",IF(OR(NOT(ISNUMBER(G78)),NOT(ISNUMBER(H78)),NOT(ISNUMBER(M78))),"Review window",IF(OR(H78&lt;G78,M78&gt;H78),"Review window","Within window"))))</f>
        <v/>
      </c>
      <c r="O78" s="8">
        <f>IF(OR(A78="",B78="",C78="",I78=""),"",IF(P78="Canceled","Not routed",IF(OR(NOT(ISNUMBER(C78)),NOT(ISNUMBER(I78))),"Review entries",IF(OR(Assumptions!$B$4="",Assumptions!$B$5="",Assumptions!$B$6="",Assumptions!$B$7=""),"Review limits",IF(OR(I78&lt;Assumptions!$B$4,I78&gt;Assumptions!$B$5),"Review duration",IF(OR(AND(ISNUMBER(J78),J78&gt;Assumptions!$B$6),AND(ISNUMBER(K78),K78&gt;Assumptions!$B$7)),"Review travel",IF(AND(A78=A77,B78=B77),IF(NOT(ISNUMBER(C77)),"Review order",IF(C78&lt;&gt;C77+1,"Review order","Ready")),IF(C78&lt;&gt;1,"Review order","Ready"))))))))</f>
        <v/>
      </c>
      <c r="P78" s="16" t="n"/>
      <c r="Q78" s="21" t="n"/>
    </row>
    <row r="79">
      <c r="A79" s="14" t="n"/>
      <c r="B79" s="15" t="n"/>
      <c r="C79" s="16" t="n"/>
      <c r="D79" s="15" t="n"/>
      <c r="E79" s="15" t="n"/>
      <c r="F79" s="15" t="n"/>
      <c r="G79" s="17" t="n"/>
      <c r="H79" s="17" t="n"/>
      <c r="I79" s="18" t="n"/>
      <c r="J79" s="18" t="n"/>
      <c r="K79" s="19" t="n"/>
      <c r="L79" s="20">
        <f>IF(OR(A79="",B79="",C79="",G79="",H79="",I79="",P79="Canceled"),"",IF(OR(NOT(ISNUMBER(G79)),NOT(ISNUMBER(I79))),"",MAX(G79,IF(AND(A79=A78,B79=B78,ISNUMBER(M78)),M78+IFERROR(IF(ISNUMBER(J79),J79,0)/1440,0),G79))))</f>
        <v/>
      </c>
      <c r="M79" s="20">
        <f>IF(OR(L79="",NOT(ISNUMBER(L79)),NOT(ISNUMBER(I79))),"",IFERROR(L79+I79/1440,""))</f>
        <v/>
      </c>
      <c r="N79" s="9">
        <f>IF(OR(A79="",B79="",C79="",G79="",H79="",I79=""),"",IF(P79="Canceled","Not routed",IF(OR(NOT(ISNUMBER(G79)),NOT(ISNUMBER(H79)),NOT(ISNUMBER(M79))),"Review window",IF(OR(H79&lt;G79,M79&gt;H79),"Review window","Within window"))))</f>
        <v/>
      </c>
      <c r="O79" s="9">
        <f>IF(OR(A79="",B79="",C79="",I79=""),"",IF(P79="Canceled","Not routed",IF(OR(NOT(ISNUMBER(C79)),NOT(ISNUMBER(I79))),"Review entries",IF(OR(Assumptions!$B$4="",Assumptions!$B$5="",Assumptions!$B$6="",Assumptions!$B$7=""),"Review limits",IF(OR(I79&lt;Assumptions!$B$4,I79&gt;Assumptions!$B$5),"Review duration",IF(OR(AND(ISNUMBER(J79),J79&gt;Assumptions!$B$6),AND(ISNUMBER(K79),K79&gt;Assumptions!$B$7)),"Review travel",IF(AND(A79=A78,B79=B78),IF(NOT(ISNUMBER(C78)),"Review order",IF(C79&lt;&gt;C78+1,"Review order","Ready")),IF(C79&lt;&gt;1,"Review order","Ready"))))))))</f>
        <v/>
      </c>
      <c r="P79" s="16" t="n"/>
      <c r="Q79" s="21" t="n"/>
    </row>
    <row r="80">
      <c r="A80" s="14" t="n"/>
      <c r="B80" s="15" t="n"/>
      <c r="C80" s="16" t="n"/>
      <c r="D80" s="15" t="n"/>
      <c r="E80" s="15" t="n"/>
      <c r="F80" s="15" t="n"/>
      <c r="G80" s="17" t="n"/>
      <c r="H80" s="17" t="n"/>
      <c r="I80" s="18" t="n"/>
      <c r="J80" s="18" t="n"/>
      <c r="K80" s="19" t="n"/>
      <c r="L80" s="22">
        <f>IF(OR(A80="",B80="",C80="",G80="",H80="",I80="",P80="Canceled"),"",IF(OR(NOT(ISNUMBER(G80)),NOT(ISNUMBER(I80))),"",MAX(G80,IF(AND(A80=A79,B80=B79,ISNUMBER(M79)),M79+IFERROR(IF(ISNUMBER(J80),J80,0)/1440,0),G80))))</f>
        <v/>
      </c>
      <c r="M80" s="22">
        <f>IF(OR(L80="",NOT(ISNUMBER(L80)),NOT(ISNUMBER(I80))),"",IFERROR(L80+I80/1440,""))</f>
        <v/>
      </c>
      <c r="N80" s="8">
        <f>IF(OR(A80="",B80="",C80="",G80="",H80="",I80=""),"",IF(P80="Canceled","Not routed",IF(OR(NOT(ISNUMBER(G80)),NOT(ISNUMBER(H80)),NOT(ISNUMBER(M80))),"Review window",IF(OR(H80&lt;G80,M80&gt;H80),"Review window","Within window"))))</f>
        <v/>
      </c>
      <c r="O80" s="8">
        <f>IF(OR(A80="",B80="",C80="",I80=""),"",IF(P80="Canceled","Not routed",IF(OR(NOT(ISNUMBER(C80)),NOT(ISNUMBER(I80))),"Review entries",IF(OR(Assumptions!$B$4="",Assumptions!$B$5="",Assumptions!$B$6="",Assumptions!$B$7=""),"Review limits",IF(OR(I80&lt;Assumptions!$B$4,I80&gt;Assumptions!$B$5),"Review duration",IF(OR(AND(ISNUMBER(J80),J80&gt;Assumptions!$B$6),AND(ISNUMBER(K80),K80&gt;Assumptions!$B$7)),"Review travel",IF(AND(A80=A79,B80=B79),IF(NOT(ISNUMBER(C79)),"Review order",IF(C80&lt;&gt;C79+1,"Review order","Ready")),IF(C80&lt;&gt;1,"Review order","Ready"))))))))</f>
        <v/>
      </c>
      <c r="P80" s="16" t="n"/>
      <c r="Q80" s="21" t="n"/>
    </row>
    <row r="81">
      <c r="A81" s="14" t="n"/>
      <c r="B81" s="15" t="n"/>
      <c r="C81" s="16" t="n"/>
      <c r="D81" s="15" t="n"/>
      <c r="E81" s="15" t="n"/>
      <c r="F81" s="15" t="n"/>
      <c r="G81" s="17" t="n"/>
      <c r="H81" s="17" t="n"/>
      <c r="I81" s="18" t="n"/>
      <c r="J81" s="18" t="n"/>
      <c r="K81" s="19" t="n"/>
      <c r="L81" s="20">
        <f>IF(OR(A81="",B81="",C81="",G81="",H81="",I81="",P81="Canceled"),"",IF(OR(NOT(ISNUMBER(G81)),NOT(ISNUMBER(I81))),"",MAX(G81,IF(AND(A81=A80,B81=B80,ISNUMBER(M80)),M80+IFERROR(IF(ISNUMBER(J81),J81,0)/1440,0),G81))))</f>
        <v/>
      </c>
      <c r="M81" s="20">
        <f>IF(OR(L81="",NOT(ISNUMBER(L81)),NOT(ISNUMBER(I81))),"",IFERROR(L81+I81/1440,""))</f>
        <v/>
      </c>
      <c r="N81" s="9">
        <f>IF(OR(A81="",B81="",C81="",G81="",H81="",I81=""),"",IF(P81="Canceled","Not routed",IF(OR(NOT(ISNUMBER(G81)),NOT(ISNUMBER(H81)),NOT(ISNUMBER(M81))),"Review window",IF(OR(H81&lt;G81,M81&gt;H81),"Review window","Within window"))))</f>
        <v/>
      </c>
      <c r="O81" s="9">
        <f>IF(OR(A81="",B81="",C81="",I81=""),"",IF(P81="Canceled","Not routed",IF(OR(NOT(ISNUMBER(C81)),NOT(ISNUMBER(I81))),"Review entries",IF(OR(Assumptions!$B$4="",Assumptions!$B$5="",Assumptions!$B$6="",Assumptions!$B$7=""),"Review limits",IF(OR(I81&lt;Assumptions!$B$4,I81&gt;Assumptions!$B$5),"Review duration",IF(OR(AND(ISNUMBER(J81),J81&gt;Assumptions!$B$6),AND(ISNUMBER(K81),K81&gt;Assumptions!$B$7)),"Review travel",IF(AND(A81=A80,B81=B80),IF(NOT(ISNUMBER(C80)),"Review order",IF(C81&lt;&gt;C80+1,"Review order","Ready")),IF(C81&lt;&gt;1,"Review order","Ready"))))))))</f>
        <v/>
      </c>
      <c r="P81" s="16" t="n"/>
      <c r="Q81" s="21" t="n"/>
    </row>
    <row r="82">
      <c r="A82" s="14" t="n"/>
      <c r="B82" s="15" t="n"/>
      <c r="C82" s="16" t="n"/>
      <c r="D82" s="15" t="n"/>
      <c r="E82" s="15" t="n"/>
      <c r="F82" s="15" t="n"/>
      <c r="G82" s="17" t="n"/>
      <c r="H82" s="17" t="n"/>
      <c r="I82" s="18" t="n"/>
      <c r="J82" s="18" t="n"/>
      <c r="K82" s="19" t="n"/>
      <c r="L82" s="22">
        <f>IF(OR(A82="",B82="",C82="",G82="",H82="",I82="",P82="Canceled"),"",IF(OR(NOT(ISNUMBER(G82)),NOT(ISNUMBER(I82))),"",MAX(G82,IF(AND(A82=A81,B82=B81,ISNUMBER(M81)),M81+IFERROR(IF(ISNUMBER(J82),J82,0)/1440,0),G82))))</f>
        <v/>
      </c>
      <c r="M82" s="22">
        <f>IF(OR(L82="",NOT(ISNUMBER(L82)),NOT(ISNUMBER(I82))),"",IFERROR(L82+I82/1440,""))</f>
        <v/>
      </c>
      <c r="N82" s="8">
        <f>IF(OR(A82="",B82="",C82="",G82="",H82="",I82=""),"",IF(P82="Canceled","Not routed",IF(OR(NOT(ISNUMBER(G82)),NOT(ISNUMBER(H82)),NOT(ISNUMBER(M82))),"Review window",IF(OR(H82&lt;G82,M82&gt;H82),"Review window","Within window"))))</f>
        <v/>
      </c>
      <c r="O82" s="8">
        <f>IF(OR(A82="",B82="",C82="",I82=""),"",IF(P82="Canceled","Not routed",IF(OR(NOT(ISNUMBER(C82)),NOT(ISNUMBER(I82))),"Review entries",IF(OR(Assumptions!$B$4="",Assumptions!$B$5="",Assumptions!$B$6="",Assumptions!$B$7=""),"Review limits",IF(OR(I82&lt;Assumptions!$B$4,I82&gt;Assumptions!$B$5),"Review duration",IF(OR(AND(ISNUMBER(J82),J82&gt;Assumptions!$B$6),AND(ISNUMBER(K82),K82&gt;Assumptions!$B$7)),"Review travel",IF(AND(A82=A81,B82=B81),IF(NOT(ISNUMBER(C81)),"Review order",IF(C82&lt;&gt;C81+1,"Review order","Ready")),IF(C82&lt;&gt;1,"Review order","Ready"))))))))</f>
        <v/>
      </c>
      <c r="P82" s="16" t="n"/>
      <c r="Q82" s="21" t="n"/>
    </row>
    <row r="83">
      <c r="A83" s="14" t="n"/>
      <c r="B83" s="15" t="n"/>
      <c r="C83" s="16" t="n"/>
      <c r="D83" s="15" t="n"/>
      <c r="E83" s="15" t="n"/>
      <c r="F83" s="15" t="n"/>
      <c r="G83" s="17" t="n"/>
      <c r="H83" s="17" t="n"/>
      <c r="I83" s="18" t="n"/>
      <c r="J83" s="18" t="n"/>
      <c r="K83" s="19" t="n"/>
      <c r="L83" s="20">
        <f>IF(OR(A83="",B83="",C83="",G83="",H83="",I83="",P83="Canceled"),"",IF(OR(NOT(ISNUMBER(G83)),NOT(ISNUMBER(I83))),"",MAX(G83,IF(AND(A83=A82,B83=B82,ISNUMBER(M82)),M82+IFERROR(IF(ISNUMBER(J83),J83,0)/1440,0),G83))))</f>
        <v/>
      </c>
      <c r="M83" s="20">
        <f>IF(OR(L83="",NOT(ISNUMBER(L83)),NOT(ISNUMBER(I83))),"",IFERROR(L83+I83/1440,""))</f>
        <v/>
      </c>
      <c r="N83" s="9">
        <f>IF(OR(A83="",B83="",C83="",G83="",H83="",I83=""),"",IF(P83="Canceled","Not routed",IF(OR(NOT(ISNUMBER(G83)),NOT(ISNUMBER(H83)),NOT(ISNUMBER(M83))),"Review window",IF(OR(H83&lt;G83,M83&gt;H83),"Review window","Within window"))))</f>
        <v/>
      </c>
      <c r="O83" s="9">
        <f>IF(OR(A83="",B83="",C83="",I83=""),"",IF(P83="Canceled","Not routed",IF(OR(NOT(ISNUMBER(C83)),NOT(ISNUMBER(I83))),"Review entries",IF(OR(Assumptions!$B$4="",Assumptions!$B$5="",Assumptions!$B$6="",Assumptions!$B$7=""),"Review limits",IF(OR(I83&lt;Assumptions!$B$4,I83&gt;Assumptions!$B$5),"Review duration",IF(OR(AND(ISNUMBER(J83),J83&gt;Assumptions!$B$6),AND(ISNUMBER(K83),K83&gt;Assumptions!$B$7)),"Review travel",IF(AND(A83=A82,B83=B82),IF(NOT(ISNUMBER(C82)),"Review order",IF(C83&lt;&gt;C82+1,"Review order","Ready")),IF(C83&lt;&gt;1,"Review order","Ready"))))))))</f>
        <v/>
      </c>
      <c r="P83" s="16" t="n"/>
      <c r="Q83" s="21" t="n"/>
    </row>
    <row r="84">
      <c r="A84" s="14" t="n"/>
      <c r="B84" s="15" t="n"/>
      <c r="C84" s="16" t="n"/>
      <c r="D84" s="15" t="n"/>
      <c r="E84" s="15" t="n"/>
      <c r="F84" s="15" t="n"/>
      <c r="G84" s="17" t="n"/>
      <c r="H84" s="17" t="n"/>
      <c r="I84" s="18" t="n"/>
      <c r="J84" s="18" t="n"/>
      <c r="K84" s="19" t="n"/>
      <c r="L84" s="22">
        <f>IF(OR(A84="",B84="",C84="",G84="",H84="",I84="",P84="Canceled"),"",IF(OR(NOT(ISNUMBER(G84)),NOT(ISNUMBER(I84))),"",MAX(G84,IF(AND(A84=A83,B84=B83,ISNUMBER(M83)),M83+IFERROR(IF(ISNUMBER(J84),J84,0)/1440,0),G84))))</f>
        <v/>
      </c>
      <c r="M84" s="22">
        <f>IF(OR(L84="",NOT(ISNUMBER(L84)),NOT(ISNUMBER(I84))),"",IFERROR(L84+I84/1440,""))</f>
        <v/>
      </c>
      <c r="N84" s="8">
        <f>IF(OR(A84="",B84="",C84="",G84="",H84="",I84=""),"",IF(P84="Canceled","Not routed",IF(OR(NOT(ISNUMBER(G84)),NOT(ISNUMBER(H84)),NOT(ISNUMBER(M84))),"Review window",IF(OR(H84&lt;G84,M84&gt;H84),"Review window","Within window"))))</f>
        <v/>
      </c>
      <c r="O84" s="8">
        <f>IF(OR(A84="",B84="",C84="",I84=""),"",IF(P84="Canceled","Not routed",IF(OR(NOT(ISNUMBER(C84)),NOT(ISNUMBER(I84))),"Review entries",IF(OR(Assumptions!$B$4="",Assumptions!$B$5="",Assumptions!$B$6="",Assumptions!$B$7=""),"Review limits",IF(OR(I84&lt;Assumptions!$B$4,I84&gt;Assumptions!$B$5),"Review duration",IF(OR(AND(ISNUMBER(J84),J84&gt;Assumptions!$B$6),AND(ISNUMBER(K84),K84&gt;Assumptions!$B$7)),"Review travel",IF(AND(A84=A83,B84=B83),IF(NOT(ISNUMBER(C83)),"Review order",IF(C84&lt;&gt;C83+1,"Review order","Ready")),IF(C84&lt;&gt;1,"Review order","Ready"))))))))</f>
        <v/>
      </c>
      <c r="P84" s="16" t="n"/>
      <c r="Q84" s="21" t="n"/>
    </row>
    <row r="85">
      <c r="A85" s="14" t="n"/>
      <c r="B85" s="15" t="n"/>
      <c r="C85" s="16" t="n"/>
      <c r="D85" s="15" t="n"/>
      <c r="E85" s="15" t="n"/>
      <c r="F85" s="15" t="n"/>
      <c r="G85" s="17" t="n"/>
      <c r="H85" s="17" t="n"/>
      <c r="I85" s="18" t="n"/>
      <c r="J85" s="18" t="n"/>
      <c r="K85" s="19" t="n"/>
      <c r="L85" s="20">
        <f>IF(OR(A85="",B85="",C85="",G85="",H85="",I85="",P85="Canceled"),"",IF(OR(NOT(ISNUMBER(G85)),NOT(ISNUMBER(I85))),"",MAX(G85,IF(AND(A85=A84,B85=B84,ISNUMBER(M84)),M84+IFERROR(IF(ISNUMBER(J85),J85,0)/1440,0),G85))))</f>
        <v/>
      </c>
      <c r="M85" s="20">
        <f>IF(OR(L85="",NOT(ISNUMBER(L85)),NOT(ISNUMBER(I85))),"",IFERROR(L85+I85/1440,""))</f>
        <v/>
      </c>
      <c r="N85" s="9">
        <f>IF(OR(A85="",B85="",C85="",G85="",H85="",I85=""),"",IF(P85="Canceled","Not routed",IF(OR(NOT(ISNUMBER(G85)),NOT(ISNUMBER(H85)),NOT(ISNUMBER(M85))),"Review window",IF(OR(H85&lt;G85,M85&gt;H85),"Review window","Within window"))))</f>
        <v/>
      </c>
      <c r="O85" s="9">
        <f>IF(OR(A85="",B85="",C85="",I85=""),"",IF(P85="Canceled","Not routed",IF(OR(NOT(ISNUMBER(C85)),NOT(ISNUMBER(I85))),"Review entries",IF(OR(Assumptions!$B$4="",Assumptions!$B$5="",Assumptions!$B$6="",Assumptions!$B$7=""),"Review limits",IF(OR(I85&lt;Assumptions!$B$4,I85&gt;Assumptions!$B$5),"Review duration",IF(OR(AND(ISNUMBER(J85),J85&gt;Assumptions!$B$6),AND(ISNUMBER(K85),K85&gt;Assumptions!$B$7)),"Review travel",IF(AND(A85=A84,B85=B84),IF(NOT(ISNUMBER(C84)),"Review order",IF(C85&lt;&gt;C84+1,"Review order","Ready")),IF(C85&lt;&gt;1,"Review order","Ready"))))))))</f>
        <v/>
      </c>
      <c r="P85" s="16" t="n"/>
      <c r="Q85" s="21" t="n"/>
    </row>
    <row r="86">
      <c r="A86" s="14" t="n"/>
      <c r="B86" s="15" t="n"/>
      <c r="C86" s="16" t="n"/>
      <c r="D86" s="15" t="n"/>
      <c r="E86" s="15" t="n"/>
      <c r="F86" s="15" t="n"/>
      <c r="G86" s="17" t="n"/>
      <c r="H86" s="17" t="n"/>
      <c r="I86" s="18" t="n"/>
      <c r="J86" s="18" t="n"/>
      <c r="K86" s="19" t="n"/>
      <c r="L86" s="22">
        <f>IF(OR(A86="",B86="",C86="",G86="",H86="",I86="",P86="Canceled"),"",IF(OR(NOT(ISNUMBER(G86)),NOT(ISNUMBER(I86))),"",MAX(G86,IF(AND(A86=A85,B86=B85,ISNUMBER(M85)),M85+IFERROR(IF(ISNUMBER(J86),J86,0)/1440,0),G86))))</f>
        <v/>
      </c>
      <c r="M86" s="22">
        <f>IF(OR(L86="",NOT(ISNUMBER(L86)),NOT(ISNUMBER(I86))),"",IFERROR(L86+I86/1440,""))</f>
        <v/>
      </c>
      <c r="N86" s="8">
        <f>IF(OR(A86="",B86="",C86="",G86="",H86="",I86=""),"",IF(P86="Canceled","Not routed",IF(OR(NOT(ISNUMBER(G86)),NOT(ISNUMBER(H86)),NOT(ISNUMBER(M86))),"Review window",IF(OR(H86&lt;G86,M86&gt;H86),"Review window","Within window"))))</f>
        <v/>
      </c>
      <c r="O86" s="8">
        <f>IF(OR(A86="",B86="",C86="",I86=""),"",IF(P86="Canceled","Not routed",IF(OR(NOT(ISNUMBER(C86)),NOT(ISNUMBER(I86))),"Review entries",IF(OR(Assumptions!$B$4="",Assumptions!$B$5="",Assumptions!$B$6="",Assumptions!$B$7=""),"Review limits",IF(OR(I86&lt;Assumptions!$B$4,I86&gt;Assumptions!$B$5),"Review duration",IF(OR(AND(ISNUMBER(J86),J86&gt;Assumptions!$B$6),AND(ISNUMBER(K86),K86&gt;Assumptions!$B$7)),"Review travel",IF(AND(A86=A85,B86=B85),IF(NOT(ISNUMBER(C85)),"Review order",IF(C86&lt;&gt;C85+1,"Review order","Ready")),IF(C86&lt;&gt;1,"Review order","Ready"))))))))</f>
        <v/>
      </c>
      <c r="P86" s="16" t="n"/>
      <c r="Q86" s="21" t="n"/>
    </row>
    <row r="87">
      <c r="A87" s="14" t="n"/>
      <c r="B87" s="15" t="n"/>
      <c r="C87" s="16" t="n"/>
      <c r="D87" s="15" t="n"/>
      <c r="E87" s="15" t="n"/>
      <c r="F87" s="15" t="n"/>
      <c r="G87" s="17" t="n"/>
      <c r="H87" s="17" t="n"/>
      <c r="I87" s="18" t="n"/>
      <c r="J87" s="18" t="n"/>
      <c r="K87" s="19" t="n"/>
      <c r="L87" s="20">
        <f>IF(OR(A87="",B87="",C87="",G87="",H87="",I87="",P87="Canceled"),"",IF(OR(NOT(ISNUMBER(G87)),NOT(ISNUMBER(I87))),"",MAX(G87,IF(AND(A87=A86,B87=B86,ISNUMBER(M86)),M86+IFERROR(IF(ISNUMBER(J87),J87,0)/1440,0),G87))))</f>
        <v/>
      </c>
      <c r="M87" s="20">
        <f>IF(OR(L87="",NOT(ISNUMBER(L87)),NOT(ISNUMBER(I87))),"",IFERROR(L87+I87/1440,""))</f>
        <v/>
      </c>
      <c r="N87" s="9">
        <f>IF(OR(A87="",B87="",C87="",G87="",H87="",I87=""),"",IF(P87="Canceled","Not routed",IF(OR(NOT(ISNUMBER(G87)),NOT(ISNUMBER(H87)),NOT(ISNUMBER(M87))),"Review window",IF(OR(H87&lt;G87,M87&gt;H87),"Review window","Within window"))))</f>
        <v/>
      </c>
      <c r="O87" s="9">
        <f>IF(OR(A87="",B87="",C87="",I87=""),"",IF(P87="Canceled","Not routed",IF(OR(NOT(ISNUMBER(C87)),NOT(ISNUMBER(I87))),"Review entries",IF(OR(Assumptions!$B$4="",Assumptions!$B$5="",Assumptions!$B$6="",Assumptions!$B$7=""),"Review limits",IF(OR(I87&lt;Assumptions!$B$4,I87&gt;Assumptions!$B$5),"Review duration",IF(OR(AND(ISNUMBER(J87),J87&gt;Assumptions!$B$6),AND(ISNUMBER(K87),K87&gt;Assumptions!$B$7)),"Review travel",IF(AND(A87=A86,B87=B86),IF(NOT(ISNUMBER(C86)),"Review order",IF(C87&lt;&gt;C86+1,"Review order","Ready")),IF(C87&lt;&gt;1,"Review order","Ready"))))))))</f>
        <v/>
      </c>
      <c r="P87" s="16" t="n"/>
      <c r="Q87" s="21" t="n"/>
    </row>
    <row r="88">
      <c r="A88" s="14" t="n"/>
      <c r="B88" s="15" t="n"/>
      <c r="C88" s="16" t="n"/>
      <c r="D88" s="15" t="n"/>
      <c r="E88" s="15" t="n"/>
      <c r="F88" s="15" t="n"/>
      <c r="G88" s="17" t="n"/>
      <c r="H88" s="17" t="n"/>
      <c r="I88" s="18" t="n"/>
      <c r="J88" s="18" t="n"/>
      <c r="K88" s="19" t="n"/>
      <c r="L88" s="22">
        <f>IF(OR(A88="",B88="",C88="",G88="",H88="",I88="",P88="Canceled"),"",IF(OR(NOT(ISNUMBER(G88)),NOT(ISNUMBER(I88))),"",MAX(G88,IF(AND(A88=A87,B88=B87,ISNUMBER(M87)),M87+IFERROR(IF(ISNUMBER(J88),J88,0)/1440,0),G88))))</f>
        <v/>
      </c>
      <c r="M88" s="22">
        <f>IF(OR(L88="",NOT(ISNUMBER(L88)),NOT(ISNUMBER(I88))),"",IFERROR(L88+I88/1440,""))</f>
        <v/>
      </c>
      <c r="N88" s="8">
        <f>IF(OR(A88="",B88="",C88="",G88="",H88="",I88=""),"",IF(P88="Canceled","Not routed",IF(OR(NOT(ISNUMBER(G88)),NOT(ISNUMBER(H88)),NOT(ISNUMBER(M88))),"Review window",IF(OR(H88&lt;G88,M88&gt;H88),"Review window","Within window"))))</f>
        <v/>
      </c>
      <c r="O88" s="8">
        <f>IF(OR(A88="",B88="",C88="",I88=""),"",IF(P88="Canceled","Not routed",IF(OR(NOT(ISNUMBER(C88)),NOT(ISNUMBER(I88))),"Review entries",IF(OR(Assumptions!$B$4="",Assumptions!$B$5="",Assumptions!$B$6="",Assumptions!$B$7=""),"Review limits",IF(OR(I88&lt;Assumptions!$B$4,I88&gt;Assumptions!$B$5),"Review duration",IF(OR(AND(ISNUMBER(J88),J88&gt;Assumptions!$B$6),AND(ISNUMBER(K88),K88&gt;Assumptions!$B$7)),"Review travel",IF(AND(A88=A87,B88=B87),IF(NOT(ISNUMBER(C87)),"Review order",IF(C88&lt;&gt;C87+1,"Review order","Ready")),IF(C88&lt;&gt;1,"Review order","Ready"))))))))</f>
        <v/>
      </c>
      <c r="P88" s="16" t="n"/>
      <c r="Q88" s="21" t="n"/>
    </row>
    <row r="89">
      <c r="A89" s="14" t="n"/>
      <c r="B89" s="15" t="n"/>
      <c r="C89" s="16" t="n"/>
      <c r="D89" s="15" t="n"/>
      <c r="E89" s="15" t="n"/>
      <c r="F89" s="15" t="n"/>
      <c r="G89" s="17" t="n"/>
      <c r="H89" s="17" t="n"/>
      <c r="I89" s="18" t="n"/>
      <c r="J89" s="18" t="n"/>
      <c r="K89" s="19" t="n"/>
      <c r="L89" s="20">
        <f>IF(OR(A89="",B89="",C89="",G89="",H89="",I89="",P89="Canceled"),"",IF(OR(NOT(ISNUMBER(G89)),NOT(ISNUMBER(I89))),"",MAX(G89,IF(AND(A89=A88,B89=B88,ISNUMBER(M88)),M88+IFERROR(IF(ISNUMBER(J89),J89,0)/1440,0),G89))))</f>
        <v/>
      </c>
      <c r="M89" s="20">
        <f>IF(OR(L89="",NOT(ISNUMBER(L89)),NOT(ISNUMBER(I89))),"",IFERROR(L89+I89/1440,""))</f>
        <v/>
      </c>
      <c r="N89" s="9">
        <f>IF(OR(A89="",B89="",C89="",G89="",H89="",I89=""),"",IF(P89="Canceled","Not routed",IF(OR(NOT(ISNUMBER(G89)),NOT(ISNUMBER(H89)),NOT(ISNUMBER(M89))),"Review window",IF(OR(H89&lt;G89,M89&gt;H89),"Review window","Within window"))))</f>
        <v/>
      </c>
      <c r="O89" s="9">
        <f>IF(OR(A89="",B89="",C89="",I89=""),"",IF(P89="Canceled","Not routed",IF(OR(NOT(ISNUMBER(C89)),NOT(ISNUMBER(I89))),"Review entries",IF(OR(Assumptions!$B$4="",Assumptions!$B$5="",Assumptions!$B$6="",Assumptions!$B$7=""),"Review limits",IF(OR(I89&lt;Assumptions!$B$4,I89&gt;Assumptions!$B$5),"Review duration",IF(OR(AND(ISNUMBER(J89),J89&gt;Assumptions!$B$6),AND(ISNUMBER(K89),K89&gt;Assumptions!$B$7)),"Review travel",IF(AND(A89=A88,B89=B88),IF(NOT(ISNUMBER(C88)),"Review order",IF(C89&lt;&gt;C88+1,"Review order","Ready")),IF(C89&lt;&gt;1,"Review order","Ready"))))))))</f>
        <v/>
      </c>
      <c r="P89" s="16" t="n"/>
      <c r="Q89" s="21" t="n"/>
    </row>
    <row r="90">
      <c r="A90" s="14" t="n"/>
      <c r="B90" s="15" t="n"/>
      <c r="C90" s="16" t="n"/>
      <c r="D90" s="15" t="n"/>
      <c r="E90" s="15" t="n"/>
      <c r="F90" s="15" t="n"/>
      <c r="G90" s="17" t="n"/>
      <c r="H90" s="17" t="n"/>
      <c r="I90" s="18" t="n"/>
      <c r="J90" s="18" t="n"/>
      <c r="K90" s="19" t="n"/>
      <c r="L90" s="22">
        <f>IF(OR(A90="",B90="",C90="",G90="",H90="",I90="",P90="Canceled"),"",IF(OR(NOT(ISNUMBER(G90)),NOT(ISNUMBER(I90))),"",MAX(G90,IF(AND(A90=A89,B90=B89,ISNUMBER(M89)),M89+IFERROR(IF(ISNUMBER(J90),J90,0)/1440,0),G90))))</f>
        <v/>
      </c>
      <c r="M90" s="22">
        <f>IF(OR(L90="",NOT(ISNUMBER(L90)),NOT(ISNUMBER(I90))),"",IFERROR(L90+I90/1440,""))</f>
        <v/>
      </c>
      <c r="N90" s="8">
        <f>IF(OR(A90="",B90="",C90="",G90="",H90="",I90=""),"",IF(P90="Canceled","Not routed",IF(OR(NOT(ISNUMBER(G90)),NOT(ISNUMBER(H90)),NOT(ISNUMBER(M90))),"Review window",IF(OR(H90&lt;G90,M90&gt;H90),"Review window","Within window"))))</f>
        <v/>
      </c>
      <c r="O90" s="8">
        <f>IF(OR(A90="",B90="",C90="",I90=""),"",IF(P90="Canceled","Not routed",IF(OR(NOT(ISNUMBER(C90)),NOT(ISNUMBER(I90))),"Review entries",IF(OR(Assumptions!$B$4="",Assumptions!$B$5="",Assumptions!$B$6="",Assumptions!$B$7=""),"Review limits",IF(OR(I90&lt;Assumptions!$B$4,I90&gt;Assumptions!$B$5),"Review duration",IF(OR(AND(ISNUMBER(J90),J90&gt;Assumptions!$B$6),AND(ISNUMBER(K90),K90&gt;Assumptions!$B$7)),"Review travel",IF(AND(A90=A89,B90=B89),IF(NOT(ISNUMBER(C89)),"Review order",IF(C90&lt;&gt;C89+1,"Review order","Ready")),IF(C90&lt;&gt;1,"Review order","Ready"))))))))</f>
        <v/>
      </c>
      <c r="P90" s="16" t="n"/>
      <c r="Q90" s="21" t="n"/>
    </row>
    <row r="91">
      <c r="A91" s="14" t="n"/>
      <c r="B91" s="15" t="n"/>
      <c r="C91" s="16" t="n"/>
      <c r="D91" s="15" t="n"/>
      <c r="E91" s="15" t="n"/>
      <c r="F91" s="15" t="n"/>
      <c r="G91" s="17" t="n"/>
      <c r="H91" s="17" t="n"/>
      <c r="I91" s="18" t="n"/>
      <c r="J91" s="18" t="n"/>
      <c r="K91" s="19" t="n"/>
      <c r="L91" s="20">
        <f>IF(OR(A91="",B91="",C91="",G91="",H91="",I91="",P91="Canceled"),"",IF(OR(NOT(ISNUMBER(G91)),NOT(ISNUMBER(I91))),"",MAX(G91,IF(AND(A91=A90,B91=B90,ISNUMBER(M90)),M90+IFERROR(IF(ISNUMBER(J91),J91,0)/1440,0),G91))))</f>
        <v/>
      </c>
      <c r="M91" s="20">
        <f>IF(OR(L91="",NOT(ISNUMBER(L91)),NOT(ISNUMBER(I91))),"",IFERROR(L91+I91/1440,""))</f>
        <v/>
      </c>
      <c r="N91" s="9">
        <f>IF(OR(A91="",B91="",C91="",G91="",H91="",I91=""),"",IF(P91="Canceled","Not routed",IF(OR(NOT(ISNUMBER(G91)),NOT(ISNUMBER(H91)),NOT(ISNUMBER(M91))),"Review window",IF(OR(H91&lt;G91,M91&gt;H91),"Review window","Within window"))))</f>
        <v/>
      </c>
      <c r="O91" s="9">
        <f>IF(OR(A91="",B91="",C91="",I91=""),"",IF(P91="Canceled","Not routed",IF(OR(NOT(ISNUMBER(C91)),NOT(ISNUMBER(I91))),"Review entries",IF(OR(Assumptions!$B$4="",Assumptions!$B$5="",Assumptions!$B$6="",Assumptions!$B$7=""),"Review limits",IF(OR(I91&lt;Assumptions!$B$4,I91&gt;Assumptions!$B$5),"Review duration",IF(OR(AND(ISNUMBER(J91),J91&gt;Assumptions!$B$6),AND(ISNUMBER(K91),K91&gt;Assumptions!$B$7)),"Review travel",IF(AND(A91=A90,B91=B90),IF(NOT(ISNUMBER(C90)),"Review order",IF(C91&lt;&gt;C90+1,"Review order","Ready")),IF(C91&lt;&gt;1,"Review order","Ready"))))))))</f>
        <v/>
      </c>
      <c r="P91" s="16" t="n"/>
      <c r="Q91" s="21" t="n"/>
    </row>
    <row r="92">
      <c r="A92" s="14" t="n"/>
      <c r="B92" s="15" t="n"/>
      <c r="C92" s="16" t="n"/>
      <c r="D92" s="15" t="n"/>
      <c r="E92" s="15" t="n"/>
      <c r="F92" s="15" t="n"/>
      <c r="G92" s="17" t="n"/>
      <c r="H92" s="17" t="n"/>
      <c r="I92" s="18" t="n"/>
      <c r="J92" s="18" t="n"/>
      <c r="K92" s="19" t="n"/>
      <c r="L92" s="22">
        <f>IF(OR(A92="",B92="",C92="",G92="",H92="",I92="",P92="Canceled"),"",IF(OR(NOT(ISNUMBER(G92)),NOT(ISNUMBER(I92))),"",MAX(G92,IF(AND(A92=A91,B92=B91,ISNUMBER(M91)),M91+IFERROR(IF(ISNUMBER(J92),J92,0)/1440,0),G92))))</f>
        <v/>
      </c>
      <c r="M92" s="22">
        <f>IF(OR(L92="",NOT(ISNUMBER(L92)),NOT(ISNUMBER(I92))),"",IFERROR(L92+I92/1440,""))</f>
        <v/>
      </c>
      <c r="N92" s="8">
        <f>IF(OR(A92="",B92="",C92="",G92="",H92="",I92=""),"",IF(P92="Canceled","Not routed",IF(OR(NOT(ISNUMBER(G92)),NOT(ISNUMBER(H92)),NOT(ISNUMBER(M92))),"Review window",IF(OR(H92&lt;G92,M92&gt;H92),"Review window","Within window"))))</f>
        <v/>
      </c>
      <c r="O92" s="8">
        <f>IF(OR(A92="",B92="",C92="",I92=""),"",IF(P92="Canceled","Not routed",IF(OR(NOT(ISNUMBER(C92)),NOT(ISNUMBER(I92))),"Review entries",IF(OR(Assumptions!$B$4="",Assumptions!$B$5="",Assumptions!$B$6="",Assumptions!$B$7=""),"Review limits",IF(OR(I92&lt;Assumptions!$B$4,I92&gt;Assumptions!$B$5),"Review duration",IF(OR(AND(ISNUMBER(J92),J92&gt;Assumptions!$B$6),AND(ISNUMBER(K92),K92&gt;Assumptions!$B$7)),"Review travel",IF(AND(A92=A91,B92=B91),IF(NOT(ISNUMBER(C91)),"Review order",IF(C92&lt;&gt;C91+1,"Review order","Ready")),IF(C92&lt;&gt;1,"Review order","Ready"))))))))</f>
        <v/>
      </c>
      <c r="P92" s="16" t="n"/>
      <c r="Q92" s="21" t="n"/>
    </row>
    <row r="93">
      <c r="A93" s="14" t="n"/>
      <c r="B93" s="15" t="n"/>
      <c r="C93" s="16" t="n"/>
      <c r="D93" s="15" t="n"/>
      <c r="E93" s="15" t="n"/>
      <c r="F93" s="15" t="n"/>
      <c r="G93" s="17" t="n"/>
      <c r="H93" s="17" t="n"/>
      <c r="I93" s="18" t="n"/>
      <c r="J93" s="18" t="n"/>
      <c r="K93" s="19" t="n"/>
      <c r="L93" s="20">
        <f>IF(OR(A93="",B93="",C93="",G93="",H93="",I93="",P93="Canceled"),"",IF(OR(NOT(ISNUMBER(G93)),NOT(ISNUMBER(I93))),"",MAX(G93,IF(AND(A93=A92,B93=B92,ISNUMBER(M92)),M92+IFERROR(IF(ISNUMBER(J93),J93,0)/1440,0),G93))))</f>
        <v/>
      </c>
      <c r="M93" s="20">
        <f>IF(OR(L93="",NOT(ISNUMBER(L93)),NOT(ISNUMBER(I93))),"",IFERROR(L93+I93/1440,""))</f>
        <v/>
      </c>
      <c r="N93" s="9">
        <f>IF(OR(A93="",B93="",C93="",G93="",H93="",I93=""),"",IF(P93="Canceled","Not routed",IF(OR(NOT(ISNUMBER(G93)),NOT(ISNUMBER(H93)),NOT(ISNUMBER(M93))),"Review window",IF(OR(H93&lt;G93,M93&gt;H93),"Review window","Within window"))))</f>
        <v/>
      </c>
      <c r="O93" s="9">
        <f>IF(OR(A93="",B93="",C93="",I93=""),"",IF(P93="Canceled","Not routed",IF(OR(NOT(ISNUMBER(C93)),NOT(ISNUMBER(I93))),"Review entries",IF(OR(Assumptions!$B$4="",Assumptions!$B$5="",Assumptions!$B$6="",Assumptions!$B$7=""),"Review limits",IF(OR(I93&lt;Assumptions!$B$4,I93&gt;Assumptions!$B$5),"Review duration",IF(OR(AND(ISNUMBER(J93),J93&gt;Assumptions!$B$6),AND(ISNUMBER(K93),K93&gt;Assumptions!$B$7)),"Review travel",IF(AND(A93=A92,B93=B92),IF(NOT(ISNUMBER(C92)),"Review order",IF(C93&lt;&gt;C92+1,"Review order","Ready")),IF(C93&lt;&gt;1,"Review order","Ready"))))))))</f>
        <v/>
      </c>
      <c r="P93" s="16" t="n"/>
      <c r="Q93" s="21" t="n"/>
    </row>
    <row r="94">
      <c r="A94" s="14" t="n"/>
      <c r="B94" s="15" t="n"/>
      <c r="C94" s="16" t="n"/>
      <c r="D94" s="15" t="n"/>
      <c r="E94" s="15" t="n"/>
      <c r="F94" s="15" t="n"/>
      <c r="G94" s="17" t="n"/>
      <c r="H94" s="17" t="n"/>
      <c r="I94" s="18" t="n"/>
      <c r="J94" s="18" t="n"/>
      <c r="K94" s="19" t="n"/>
      <c r="L94" s="22">
        <f>IF(OR(A94="",B94="",C94="",G94="",H94="",I94="",P94="Canceled"),"",IF(OR(NOT(ISNUMBER(G94)),NOT(ISNUMBER(I94))),"",MAX(G94,IF(AND(A94=A93,B94=B93,ISNUMBER(M93)),M93+IFERROR(IF(ISNUMBER(J94),J94,0)/1440,0),G94))))</f>
        <v/>
      </c>
      <c r="M94" s="22">
        <f>IF(OR(L94="",NOT(ISNUMBER(L94)),NOT(ISNUMBER(I94))),"",IFERROR(L94+I94/1440,""))</f>
        <v/>
      </c>
      <c r="N94" s="8">
        <f>IF(OR(A94="",B94="",C94="",G94="",H94="",I94=""),"",IF(P94="Canceled","Not routed",IF(OR(NOT(ISNUMBER(G94)),NOT(ISNUMBER(H94)),NOT(ISNUMBER(M94))),"Review window",IF(OR(H94&lt;G94,M94&gt;H94),"Review window","Within window"))))</f>
        <v/>
      </c>
      <c r="O94" s="8">
        <f>IF(OR(A94="",B94="",C94="",I94=""),"",IF(P94="Canceled","Not routed",IF(OR(NOT(ISNUMBER(C94)),NOT(ISNUMBER(I94))),"Review entries",IF(OR(Assumptions!$B$4="",Assumptions!$B$5="",Assumptions!$B$6="",Assumptions!$B$7=""),"Review limits",IF(OR(I94&lt;Assumptions!$B$4,I94&gt;Assumptions!$B$5),"Review duration",IF(OR(AND(ISNUMBER(J94),J94&gt;Assumptions!$B$6),AND(ISNUMBER(K94),K94&gt;Assumptions!$B$7)),"Review travel",IF(AND(A94=A93,B94=B93),IF(NOT(ISNUMBER(C93)),"Review order",IF(C94&lt;&gt;C93+1,"Review order","Ready")),IF(C94&lt;&gt;1,"Review order","Ready"))))))))</f>
        <v/>
      </c>
      <c r="P94" s="16" t="n"/>
      <c r="Q94" s="21" t="n"/>
    </row>
    <row r="95">
      <c r="A95" s="14" t="n"/>
      <c r="B95" s="15" t="n"/>
      <c r="C95" s="16" t="n"/>
      <c r="D95" s="15" t="n"/>
      <c r="E95" s="15" t="n"/>
      <c r="F95" s="15" t="n"/>
      <c r="G95" s="17" t="n"/>
      <c r="H95" s="17" t="n"/>
      <c r="I95" s="18" t="n"/>
      <c r="J95" s="18" t="n"/>
      <c r="K95" s="19" t="n"/>
      <c r="L95" s="20">
        <f>IF(OR(A95="",B95="",C95="",G95="",H95="",I95="",P95="Canceled"),"",IF(OR(NOT(ISNUMBER(G95)),NOT(ISNUMBER(I95))),"",MAX(G95,IF(AND(A95=A94,B95=B94,ISNUMBER(M94)),M94+IFERROR(IF(ISNUMBER(J95),J95,0)/1440,0),G95))))</f>
        <v/>
      </c>
      <c r="M95" s="20">
        <f>IF(OR(L95="",NOT(ISNUMBER(L95)),NOT(ISNUMBER(I95))),"",IFERROR(L95+I95/1440,""))</f>
        <v/>
      </c>
      <c r="N95" s="9">
        <f>IF(OR(A95="",B95="",C95="",G95="",H95="",I95=""),"",IF(P95="Canceled","Not routed",IF(OR(NOT(ISNUMBER(G95)),NOT(ISNUMBER(H95)),NOT(ISNUMBER(M95))),"Review window",IF(OR(H95&lt;G95,M95&gt;H95),"Review window","Within window"))))</f>
        <v/>
      </c>
      <c r="O95" s="9">
        <f>IF(OR(A95="",B95="",C95="",I95=""),"",IF(P95="Canceled","Not routed",IF(OR(NOT(ISNUMBER(C95)),NOT(ISNUMBER(I95))),"Review entries",IF(OR(Assumptions!$B$4="",Assumptions!$B$5="",Assumptions!$B$6="",Assumptions!$B$7=""),"Review limits",IF(OR(I95&lt;Assumptions!$B$4,I95&gt;Assumptions!$B$5),"Review duration",IF(OR(AND(ISNUMBER(J95),J95&gt;Assumptions!$B$6),AND(ISNUMBER(K95),K95&gt;Assumptions!$B$7)),"Review travel",IF(AND(A95=A94,B95=B94),IF(NOT(ISNUMBER(C94)),"Review order",IF(C95&lt;&gt;C94+1,"Review order","Ready")),IF(C95&lt;&gt;1,"Review order","Ready"))))))))</f>
        <v/>
      </c>
      <c r="P95" s="16" t="n"/>
      <c r="Q95" s="21" t="n"/>
    </row>
    <row r="96">
      <c r="A96" s="14" t="n"/>
      <c r="B96" s="15" t="n"/>
      <c r="C96" s="16" t="n"/>
      <c r="D96" s="15" t="n"/>
      <c r="E96" s="15" t="n"/>
      <c r="F96" s="15" t="n"/>
      <c r="G96" s="17" t="n"/>
      <c r="H96" s="17" t="n"/>
      <c r="I96" s="18" t="n"/>
      <c r="J96" s="18" t="n"/>
      <c r="K96" s="19" t="n"/>
      <c r="L96" s="22">
        <f>IF(OR(A96="",B96="",C96="",G96="",H96="",I96="",P96="Canceled"),"",IF(OR(NOT(ISNUMBER(G96)),NOT(ISNUMBER(I96))),"",MAX(G96,IF(AND(A96=A95,B96=B95,ISNUMBER(M95)),M95+IFERROR(IF(ISNUMBER(J96),J96,0)/1440,0),G96))))</f>
        <v/>
      </c>
      <c r="M96" s="22">
        <f>IF(OR(L96="",NOT(ISNUMBER(L96)),NOT(ISNUMBER(I96))),"",IFERROR(L96+I96/1440,""))</f>
        <v/>
      </c>
      <c r="N96" s="8">
        <f>IF(OR(A96="",B96="",C96="",G96="",H96="",I96=""),"",IF(P96="Canceled","Not routed",IF(OR(NOT(ISNUMBER(G96)),NOT(ISNUMBER(H96)),NOT(ISNUMBER(M96))),"Review window",IF(OR(H96&lt;G96,M96&gt;H96),"Review window","Within window"))))</f>
        <v/>
      </c>
      <c r="O96" s="8">
        <f>IF(OR(A96="",B96="",C96="",I96=""),"",IF(P96="Canceled","Not routed",IF(OR(NOT(ISNUMBER(C96)),NOT(ISNUMBER(I96))),"Review entries",IF(OR(Assumptions!$B$4="",Assumptions!$B$5="",Assumptions!$B$6="",Assumptions!$B$7=""),"Review limits",IF(OR(I96&lt;Assumptions!$B$4,I96&gt;Assumptions!$B$5),"Review duration",IF(OR(AND(ISNUMBER(J96),J96&gt;Assumptions!$B$6),AND(ISNUMBER(K96),K96&gt;Assumptions!$B$7)),"Review travel",IF(AND(A96=A95,B96=B95),IF(NOT(ISNUMBER(C95)),"Review order",IF(C96&lt;&gt;C95+1,"Review order","Ready")),IF(C96&lt;&gt;1,"Review order","Ready"))))))))</f>
        <v/>
      </c>
      <c r="P96" s="16" t="n"/>
      <c r="Q96" s="21" t="n"/>
    </row>
    <row r="97">
      <c r="A97" s="14" t="n"/>
      <c r="B97" s="15" t="n"/>
      <c r="C97" s="16" t="n"/>
      <c r="D97" s="15" t="n"/>
      <c r="E97" s="15" t="n"/>
      <c r="F97" s="15" t="n"/>
      <c r="G97" s="17" t="n"/>
      <c r="H97" s="17" t="n"/>
      <c r="I97" s="18" t="n"/>
      <c r="J97" s="18" t="n"/>
      <c r="K97" s="19" t="n"/>
      <c r="L97" s="20">
        <f>IF(OR(A97="",B97="",C97="",G97="",H97="",I97="",P97="Canceled"),"",IF(OR(NOT(ISNUMBER(G97)),NOT(ISNUMBER(I97))),"",MAX(G97,IF(AND(A97=A96,B97=B96,ISNUMBER(M96)),M96+IFERROR(IF(ISNUMBER(J97),J97,0)/1440,0),G97))))</f>
        <v/>
      </c>
      <c r="M97" s="20">
        <f>IF(OR(L97="",NOT(ISNUMBER(L97)),NOT(ISNUMBER(I97))),"",IFERROR(L97+I97/1440,""))</f>
        <v/>
      </c>
      <c r="N97" s="9">
        <f>IF(OR(A97="",B97="",C97="",G97="",H97="",I97=""),"",IF(P97="Canceled","Not routed",IF(OR(NOT(ISNUMBER(G97)),NOT(ISNUMBER(H97)),NOT(ISNUMBER(M97))),"Review window",IF(OR(H97&lt;G97,M97&gt;H97),"Review window","Within window"))))</f>
        <v/>
      </c>
      <c r="O97" s="9">
        <f>IF(OR(A97="",B97="",C97="",I97=""),"",IF(P97="Canceled","Not routed",IF(OR(NOT(ISNUMBER(C97)),NOT(ISNUMBER(I97))),"Review entries",IF(OR(Assumptions!$B$4="",Assumptions!$B$5="",Assumptions!$B$6="",Assumptions!$B$7=""),"Review limits",IF(OR(I97&lt;Assumptions!$B$4,I97&gt;Assumptions!$B$5),"Review duration",IF(OR(AND(ISNUMBER(J97),J97&gt;Assumptions!$B$6),AND(ISNUMBER(K97),K97&gt;Assumptions!$B$7)),"Review travel",IF(AND(A97=A96,B97=B96),IF(NOT(ISNUMBER(C96)),"Review order",IF(C97&lt;&gt;C96+1,"Review order","Ready")),IF(C97&lt;&gt;1,"Review order","Ready"))))))))</f>
        <v/>
      </c>
      <c r="P97" s="16" t="n"/>
      <c r="Q97" s="21" t="n"/>
    </row>
    <row r="98">
      <c r="A98" s="14" t="n"/>
      <c r="B98" s="15" t="n"/>
      <c r="C98" s="16" t="n"/>
      <c r="D98" s="15" t="n"/>
      <c r="E98" s="15" t="n"/>
      <c r="F98" s="15" t="n"/>
      <c r="G98" s="17" t="n"/>
      <c r="H98" s="17" t="n"/>
      <c r="I98" s="18" t="n"/>
      <c r="J98" s="18" t="n"/>
      <c r="K98" s="19" t="n"/>
      <c r="L98" s="22">
        <f>IF(OR(A98="",B98="",C98="",G98="",H98="",I98="",P98="Canceled"),"",IF(OR(NOT(ISNUMBER(G98)),NOT(ISNUMBER(I98))),"",MAX(G98,IF(AND(A98=A97,B98=B97,ISNUMBER(M97)),M97+IFERROR(IF(ISNUMBER(J98),J98,0)/1440,0),G98))))</f>
        <v/>
      </c>
      <c r="M98" s="22">
        <f>IF(OR(L98="",NOT(ISNUMBER(L98)),NOT(ISNUMBER(I98))),"",IFERROR(L98+I98/1440,""))</f>
        <v/>
      </c>
      <c r="N98" s="8">
        <f>IF(OR(A98="",B98="",C98="",G98="",H98="",I98=""),"",IF(P98="Canceled","Not routed",IF(OR(NOT(ISNUMBER(G98)),NOT(ISNUMBER(H98)),NOT(ISNUMBER(M98))),"Review window",IF(OR(H98&lt;G98,M98&gt;H98),"Review window","Within window"))))</f>
        <v/>
      </c>
      <c r="O98" s="8">
        <f>IF(OR(A98="",B98="",C98="",I98=""),"",IF(P98="Canceled","Not routed",IF(OR(NOT(ISNUMBER(C98)),NOT(ISNUMBER(I98))),"Review entries",IF(OR(Assumptions!$B$4="",Assumptions!$B$5="",Assumptions!$B$6="",Assumptions!$B$7=""),"Review limits",IF(OR(I98&lt;Assumptions!$B$4,I98&gt;Assumptions!$B$5),"Review duration",IF(OR(AND(ISNUMBER(J98),J98&gt;Assumptions!$B$6),AND(ISNUMBER(K98),K98&gt;Assumptions!$B$7)),"Review travel",IF(AND(A98=A97,B98=B97),IF(NOT(ISNUMBER(C97)),"Review order",IF(C98&lt;&gt;C97+1,"Review order","Ready")),IF(C98&lt;&gt;1,"Review order","Ready"))))))))</f>
        <v/>
      </c>
      <c r="P98" s="16" t="n"/>
      <c r="Q98" s="21" t="n"/>
    </row>
    <row r="99">
      <c r="A99" s="14" t="n"/>
      <c r="B99" s="15" t="n"/>
      <c r="C99" s="16" t="n"/>
      <c r="D99" s="15" t="n"/>
      <c r="E99" s="15" t="n"/>
      <c r="F99" s="15" t="n"/>
      <c r="G99" s="17" t="n"/>
      <c r="H99" s="17" t="n"/>
      <c r="I99" s="18" t="n"/>
      <c r="J99" s="18" t="n"/>
      <c r="K99" s="19" t="n"/>
      <c r="L99" s="20">
        <f>IF(OR(A99="",B99="",C99="",G99="",H99="",I99="",P99="Canceled"),"",IF(OR(NOT(ISNUMBER(G99)),NOT(ISNUMBER(I99))),"",MAX(G99,IF(AND(A99=A98,B99=B98,ISNUMBER(M98)),M98+IFERROR(IF(ISNUMBER(J99),J99,0)/1440,0),G99))))</f>
        <v/>
      </c>
      <c r="M99" s="20">
        <f>IF(OR(L99="",NOT(ISNUMBER(L99)),NOT(ISNUMBER(I99))),"",IFERROR(L99+I99/1440,""))</f>
        <v/>
      </c>
      <c r="N99" s="9">
        <f>IF(OR(A99="",B99="",C99="",G99="",H99="",I99=""),"",IF(P99="Canceled","Not routed",IF(OR(NOT(ISNUMBER(G99)),NOT(ISNUMBER(H99)),NOT(ISNUMBER(M99))),"Review window",IF(OR(H99&lt;G99,M99&gt;H99),"Review window","Within window"))))</f>
        <v/>
      </c>
      <c r="O99" s="9">
        <f>IF(OR(A99="",B99="",C99="",I99=""),"",IF(P99="Canceled","Not routed",IF(OR(NOT(ISNUMBER(C99)),NOT(ISNUMBER(I99))),"Review entries",IF(OR(Assumptions!$B$4="",Assumptions!$B$5="",Assumptions!$B$6="",Assumptions!$B$7=""),"Review limits",IF(OR(I99&lt;Assumptions!$B$4,I99&gt;Assumptions!$B$5),"Review duration",IF(OR(AND(ISNUMBER(J99),J99&gt;Assumptions!$B$6),AND(ISNUMBER(K99),K99&gt;Assumptions!$B$7)),"Review travel",IF(AND(A99=A98,B99=B98),IF(NOT(ISNUMBER(C98)),"Review order",IF(C99&lt;&gt;C98+1,"Review order","Ready")),IF(C99&lt;&gt;1,"Review order","Ready"))))))))</f>
        <v/>
      </c>
      <c r="P99" s="16" t="n"/>
      <c r="Q99" s="21" t="n"/>
    </row>
    <row r="100">
      <c r="A100" s="14" t="n"/>
      <c r="B100" s="15" t="n"/>
      <c r="C100" s="16" t="n"/>
      <c r="D100" s="15" t="n"/>
      <c r="E100" s="15" t="n"/>
      <c r="F100" s="15" t="n"/>
      <c r="G100" s="17" t="n"/>
      <c r="H100" s="17" t="n"/>
      <c r="I100" s="18" t="n"/>
      <c r="J100" s="18" t="n"/>
      <c r="K100" s="19" t="n"/>
      <c r="L100" s="22">
        <f>IF(OR(A100="",B100="",C100="",G100="",H100="",I100="",P100="Canceled"),"",IF(OR(NOT(ISNUMBER(G100)),NOT(ISNUMBER(I100))),"",MAX(G100,IF(AND(A100=A99,B100=B99,ISNUMBER(M99)),M99+IFERROR(IF(ISNUMBER(J100),J100,0)/1440,0),G100))))</f>
        <v/>
      </c>
      <c r="M100" s="22">
        <f>IF(OR(L100="",NOT(ISNUMBER(L100)),NOT(ISNUMBER(I100))),"",IFERROR(L100+I100/1440,""))</f>
        <v/>
      </c>
      <c r="N100" s="8">
        <f>IF(OR(A100="",B100="",C100="",G100="",H100="",I100=""),"",IF(P100="Canceled","Not routed",IF(OR(NOT(ISNUMBER(G100)),NOT(ISNUMBER(H100)),NOT(ISNUMBER(M100))),"Review window",IF(OR(H100&lt;G100,M100&gt;H100),"Review window","Within window"))))</f>
        <v/>
      </c>
      <c r="O100" s="8">
        <f>IF(OR(A100="",B100="",C100="",I100=""),"",IF(P100="Canceled","Not routed",IF(OR(NOT(ISNUMBER(C100)),NOT(ISNUMBER(I100))),"Review entries",IF(OR(Assumptions!$B$4="",Assumptions!$B$5="",Assumptions!$B$6="",Assumptions!$B$7=""),"Review limits",IF(OR(I100&lt;Assumptions!$B$4,I100&gt;Assumptions!$B$5),"Review duration",IF(OR(AND(ISNUMBER(J100),J100&gt;Assumptions!$B$6),AND(ISNUMBER(K100),K100&gt;Assumptions!$B$7)),"Review travel",IF(AND(A100=A99,B100=B99),IF(NOT(ISNUMBER(C99)),"Review order",IF(C100&lt;&gt;C99+1,"Review order","Ready")),IF(C100&lt;&gt;1,"Review order","Ready"))))))))</f>
        <v/>
      </c>
      <c r="P100" s="16" t="n"/>
      <c r="Q100" s="21" t="n"/>
    </row>
    <row r="101">
      <c r="A101" s="14" t="n"/>
      <c r="B101" s="15" t="n"/>
      <c r="C101" s="16" t="n"/>
      <c r="D101" s="15" t="n"/>
      <c r="E101" s="15" t="n"/>
      <c r="F101" s="15" t="n"/>
      <c r="G101" s="17" t="n"/>
      <c r="H101" s="17" t="n"/>
      <c r="I101" s="18" t="n"/>
      <c r="J101" s="18" t="n"/>
      <c r="K101" s="19" t="n"/>
      <c r="L101" s="20">
        <f>IF(OR(A101="",B101="",C101="",G101="",H101="",I101="",P101="Canceled"),"",IF(OR(NOT(ISNUMBER(G101)),NOT(ISNUMBER(I101))),"",MAX(G101,IF(AND(A101=A100,B101=B100,ISNUMBER(M100)),M100+IFERROR(IF(ISNUMBER(J101),J101,0)/1440,0),G101))))</f>
        <v/>
      </c>
      <c r="M101" s="20">
        <f>IF(OR(L101="",NOT(ISNUMBER(L101)),NOT(ISNUMBER(I101))),"",IFERROR(L101+I101/1440,""))</f>
        <v/>
      </c>
      <c r="N101" s="9">
        <f>IF(OR(A101="",B101="",C101="",G101="",H101="",I101=""),"",IF(P101="Canceled","Not routed",IF(OR(NOT(ISNUMBER(G101)),NOT(ISNUMBER(H101)),NOT(ISNUMBER(M101))),"Review window",IF(OR(H101&lt;G101,M101&gt;H101),"Review window","Within window"))))</f>
        <v/>
      </c>
      <c r="O101" s="9">
        <f>IF(OR(A101="",B101="",C101="",I101=""),"",IF(P101="Canceled","Not routed",IF(OR(NOT(ISNUMBER(C101)),NOT(ISNUMBER(I101))),"Review entries",IF(OR(Assumptions!$B$4="",Assumptions!$B$5="",Assumptions!$B$6="",Assumptions!$B$7=""),"Review limits",IF(OR(I101&lt;Assumptions!$B$4,I101&gt;Assumptions!$B$5),"Review duration",IF(OR(AND(ISNUMBER(J101),J101&gt;Assumptions!$B$6),AND(ISNUMBER(K101),K101&gt;Assumptions!$B$7)),"Review travel",IF(AND(A101=A100,B101=B100),IF(NOT(ISNUMBER(C100)),"Review order",IF(C101&lt;&gt;C100+1,"Review order","Ready")),IF(C101&lt;&gt;1,"Review order","Ready"))))))))</f>
        <v/>
      </c>
      <c r="P101" s="16" t="n"/>
      <c r="Q101" s="21" t="n"/>
    </row>
    <row r="102">
      <c r="A102" s="14" t="n"/>
      <c r="B102" s="15" t="n"/>
      <c r="C102" s="16" t="n"/>
      <c r="D102" s="15" t="n"/>
      <c r="E102" s="15" t="n"/>
      <c r="F102" s="15" t="n"/>
      <c r="G102" s="17" t="n"/>
      <c r="H102" s="17" t="n"/>
      <c r="I102" s="18" t="n"/>
      <c r="J102" s="18" t="n"/>
      <c r="K102" s="19" t="n"/>
      <c r="L102" s="22">
        <f>IF(OR(A102="",B102="",C102="",G102="",H102="",I102="",P102="Canceled"),"",IF(OR(NOT(ISNUMBER(G102)),NOT(ISNUMBER(I102))),"",MAX(G102,IF(AND(A102=A101,B102=B101,ISNUMBER(M101)),M101+IFERROR(IF(ISNUMBER(J102),J102,0)/1440,0),G102))))</f>
        <v/>
      </c>
      <c r="M102" s="22">
        <f>IF(OR(L102="",NOT(ISNUMBER(L102)),NOT(ISNUMBER(I102))),"",IFERROR(L102+I102/1440,""))</f>
        <v/>
      </c>
      <c r="N102" s="8">
        <f>IF(OR(A102="",B102="",C102="",G102="",H102="",I102=""),"",IF(P102="Canceled","Not routed",IF(OR(NOT(ISNUMBER(G102)),NOT(ISNUMBER(H102)),NOT(ISNUMBER(M102))),"Review window",IF(OR(H102&lt;G102,M102&gt;H102),"Review window","Within window"))))</f>
        <v/>
      </c>
      <c r="O102" s="8">
        <f>IF(OR(A102="",B102="",C102="",I102=""),"",IF(P102="Canceled","Not routed",IF(OR(NOT(ISNUMBER(C102)),NOT(ISNUMBER(I102))),"Review entries",IF(OR(Assumptions!$B$4="",Assumptions!$B$5="",Assumptions!$B$6="",Assumptions!$B$7=""),"Review limits",IF(OR(I102&lt;Assumptions!$B$4,I102&gt;Assumptions!$B$5),"Review duration",IF(OR(AND(ISNUMBER(J102),J102&gt;Assumptions!$B$6),AND(ISNUMBER(K102),K102&gt;Assumptions!$B$7)),"Review travel",IF(AND(A102=A101,B102=B101),IF(NOT(ISNUMBER(C101)),"Review order",IF(C102&lt;&gt;C101+1,"Review order","Ready")),IF(C102&lt;&gt;1,"Review order","Ready"))))))))</f>
        <v/>
      </c>
      <c r="P102" s="16" t="n"/>
      <c r="Q102" s="21" t="n"/>
    </row>
    <row r="103">
      <c r="A103" s="14" t="n"/>
      <c r="B103" s="15" t="n"/>
      <c r="C103" s="16" t="n"/>
      <c r="D103" s="15" t="n"/>
      <c r="E103" s="15" t="n"/>
      <c r="F103" s="15" t="n"/>
      <c r="G103" s="17" t="n"/>
      <c r="H103" s="17" t="n"/>
      <c r="I103" s="18" t="n"/>
      <c r="J103" s="18" t="n"/>
      <c r="K103" s="19" t="n"/>
      <c r="L103" s="20">
        <f>IF(OR(A103="",B103="",C103="",G103="",H103="",I103="",P103="Canceled"),"",IF(OR(NOT(ISNUMBER(G103)),NOT(ISNUMBER(I103))),"",MAX(G103,IF(AND(A103=A102,B103=B102,ISNUMBER(M102)),M102+IFERROR(IF(ISNUMBER(J103),J103,0)/1440,0),G103))))</f>
        <v/>
      </c>
      <c r="M103" s="20">
        <f>IF(OR(L103="",NOT(ISNUMBER(L103)),NOT(ISNUMBER(I103))),"",IFERROR(L103+I103/1440,""))</f>
        <v/>
      </c>
      <c r="N103" s="9">
        <f>IF(OR(A103="",B103="",C103="",G103="",H103="",I103=""),"",IF(P103="Canceled","Not routed",IF(OR(NOT(ISNUMBER(G103)),NOT(ISNUMBER(H103)),NOT(ISNUMBER(M103))),"Review window",IF(OR(H103&lt;G103,M103&gt;H103),"Review window","Within window"))))</f>
        <v/>
      </c>
      <c r="O103" s="9">
        <f>IF(OR(A103="",B103="",C103="",I103=""),"",IF(P103="Canceled","Not routed",IF(OR(NOT(ISNUMBER(C103)),NOT(ISNUMBER(I103))),"Review entries",IF(OR(Assumptions!$B$4="",Assumptions!$B$5="",Assumptions!$B$6="",Assumptions!$B$7=""),"Review limits",IF(OR(I103&lt;Assumptions!$B$4,I103&gt;Assumptions!$B$5),"Review duration",IF(OR(AND(ISNUMBER(J103),J103&gt;Assumptions!$B$6),AND(ISNUMBER(K103),K103&gt;Assumptions!$B$7)),"Review travel",IF(AND(A103=A102,B103=B102),IF(NOT(ISNUMBER(C102)),"Review order",IF(C103&lt;&gt;C102+1,"Review order","Ready")),IF(C103&lt;&gt;1,"Review order","Ready"))))))))</f>
        <v/>
      </c>
      <c r="P103" s="16" t="n"/>
      <c r="Q103" s="21" t="n"/>
    </row>
    <row r="104">
      <c r="A104" s="14" t="n"/>
      <c r="B104" s="15" t="n"/>
      <c r="C104" s="16" t="n"/>
      <c r="D104" s="15" t="n"/>
      <c r="E104" s="15" t="n"/>
      <c r="F104" s="15" t="n"/>
      <c r="G104" s="17" t="n"/>
      <c r="H104" s="17" t="n"/>
      <c r="I104" s="18" t="n"/>
      <c r="J104" s="18" t="n"/>
      <c r="K104" s="19" t="n"/>
      <c r="L104" s="22">
        <f>IF(OR(A104="",B104="",C104="",G104="",H104="",I104="",P104="Canceled"),"",IF(OR(NOT(ISNUMBER(G104)),NOT(ISNUMBER(I104))),"",MAX(G104,IF(AND(A104=A103,B104=B103,ISNUMBER(M103)),M103+IFERROR(IF(ISNUMBER(J104),J104,0)/1440,0),G104))))</f>
        <v/>
      </c>
      <c r="M104" s="22">
        <f>IF(OR(L104="",NOT(ISNUMBER(L104)),NOT(ISNUMBER(I104))),"",IFERROR(L104+I104/1440,""))</f>
        <v/>
      </c>
      <c r="N104" s="8">
        <f>IF(OR(A104="",B104="",C104="",G104="",H104="",I104=""),"",IF(P104="Canceled","Not routed",IF(OR(NOT(ISNUMBER(G104)),NOT(ISNUMBER(H104)),NOT(ISNUMBER(M104))),"Review window",IF(OR(H104&lt;G104,M104&gt;H104),"Review window","Within window"))))</f>
        <v/>
      </c>
      <c r="O104" s="8">
        <f>IF(OR(A104="",B104="",C104="",I104=""),"",IF(P104="Canceled","Not routed",IF(OR(NOT(ISNUMBER(C104)),NOT(ISNUMBER(I104))),"Review entries",IF(OR(Assumptions!$B$4="",Assumptions!$B$5="",Assumptions!$B$6="",Assumptions!$B$7=""),"Review limits",IF(OR(I104&lt;Assumptions!$B$4,I104&gt;Assumptions!$B$5),"Review duration",IF(OR(AND(ISNUMBER(J104),J104&gt;Assumptions!$B$6),AND(ISNUMBER(K104),K104&gt;Assumptions!$B$7)),"Review travel",IF(AND(A104=A103,B104=B103),IF(NOT(ISNUMBER(C103)),"Review order",IF(C104&lt;&gt;C103+1,"Review order","Ready")),IF(C104&lt;&gt;1,"Review order","Ready"))))))))</f>
        <v/>
      </c>
      <c r="P104" s="16" t="n"/>
      <c r="Q104" s="21" t="n"/>
    </row>
  </sheetData>
  <autoFilter ref="A4:Q104"/>
  <mergeCells count="1">
    <mergeCell ref="A1:Q1"/>
  </mergeCells>
  <conditionalFormatting sqref="N5:N104">
    <cfRule type="expression" priority="1" dxfId="0">
      <formula>$N5="Review window"</formula>
    </cfRule>
    <cfRule type="expression" priority="2" dxfId="1">
      <formula>$N5="Within window"</formula>
    </cfRule>
  </conditionalFormatting>
  <conditionalFormatting sqref="O5:O104">
    <cfRule type="expression" priority="3" dxfId="0">
      <formula>LEFT($O5,6)="Review"</formula>
    </cfRule>
    <cfRule type="expression" priority="4" dxfId="1">
      <formula>$O5="Ready"</formula>
    </cfRule>
  </conditionalFormatting>
  <conditionalFormatting sqref="P5:P104">
    <cfRule type="expression" priority="5" dxfId="0">
      <formula>$P5="Canceled"</formula>
    </cfRule>
  </conditionalFormatting>
  <dataValidations count="9">
    <dataValidation sqref="A5:A104" showDropDown="0" showInputMessage="1" showErrorMessage="1" allowBlank="0" errorTitle="Check the route date" error="Use a date within the planning range on Assumptions." promptTitle="Route date" prompt="Enter a date within the editable planning range." type="date" errorStyle="stop" operator="between">
      <formula1>INDIRECT("Assumptions!$B$11")</formula1>
      <formula2>INDIRECT("Assumptions!$B$12")</formula2>
    </dataValidation>
    <dataValidation sqref="B5:B104" showDropDown="0" showInputMessage="0" showErrorMessage="1" allowBlank="0" errorTitle="Choose a walker" error="Select a walker from the editable list on Assumptions." type="list">
      <formula1>INDIRECT("Assumptions!$D$4:$D$7")</formula1>
    </dataValidation>
    <dataValidation sqref="C5:C104" showDropDown="0" showInputMessage="0" showErrorMessage="1" allowBlank="0" errorTitle="Check stop order" error="Enter a whole number from 1 through 50." type="whole" operator="between">
      <formula1>1</formula1>
      <formula2>50</formula2>
    </dataValidation>
    <dataValidation sqref="F5:F104" showDropDown="0" showInputMessage="0" showErrorMessage="1" allowBlank="0" errorTitle="Choose an area" error="Select an area from the editable list on Assumptions." type="list">
      <formula1>INDIRECT("Assumptions!$G$4:$G$7")</formula1>
    </dataValidation>
    <dataValidation sqref="G5:H104" showDropDown="0" showInputMessage="0" showErrorMessage="1" allowBlank="0" errorTitle="Check the visit window" error="Enter a valid time of day." type="time" operator="between">
      <formula1>0</formula1>
      <formula2>0.9999884259</formula2>
    </dataValidation>
    <dataValidation sqref="I5:I104" showDropDown="0" showInputMessage="1" showErrorMessage="1" allowBlank="0" errorTitle="Check walk minutes" error="Enter a whole number from 1 through 240." promptTitle="Walk duration" prompt="Enter whole minutes. Route limits are editable on Assumptions." type="whole" operator="between">
      <formula1>1</formula1>
      <formula2>240</formula2>
    </dataValidation>
    <dataValidation sqref="J5:J104" showDropDown="0" showInputMessage="0" showErrorMessage="1" allowBlank="0" errorTitle="Check travel minutes" error="Enter a whole number from 0 through 180." type="whole" operator="between">
      <formula1>0</formula1>
      <formula2>180</formula2>
    </dataValidation>
    <dataValidation sqref="K5:K104" showDropDown="0" showInputMessage="0" showErrorMessage="1" allowBlank="0" errorTitle="Check travel miles" error="Enter a value from 0.0 through 100.0 miles." type="decimal" operator="between">
      <formula1>0</formula1>
      <formula2>100</formula2>
    </dataValidation>
    <dataValidation sqref="P5:P104" showDropDown="0" showInputMessage="0" showErrorMessage="1" allowBlank="0" errorTitle="Choose a status" error="Select a status from the editable list on Assumptions." type="list">
      <formula1>INDIRECT("Assumptions!$F$4:$F$7")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18" customWidth="1" min="2" max="2"/>
    <col width="3" customWidth="1" min="3" max="3"/>
    <col width="19" customWidth="1" min="4" max="4"/>
    <col width="24" customWidth="1" min="5" max="5"/>
    <col width="18" customWidth="1" min="6" max="6"/>
    <col width="18" customWidth="1" min="7" max="7"/>
  </cols>
  <sheetData>
    <row r="1" ht="30" customHeight="1">
      <c r="A1" s="1" t="inlineStr">
        <is>
          <t>Route Assumptions and Editable Lists</t>
        </is>
      </c>
    </row>
    <row r="2" ht="28" customHeight="1">
      <c r="A2" s="3" t="inlineStr">
        <is>
          <t>Yellow cells are editable. Limits are planning guides only; review unusual routes before assignment.</t>
        </is>
      </c>
    </row>
    <row r="3">
      <c r="A3" s="23" t="inlineStr">
        <is>
          <t>Setting</t>
        </is>
      </c>
      <c r="B3" s="23" t="inlineStr">
        <is>
          <t>Value</t>
        </is>
      </c>
      <c r="D3" s="23" t="inlineStr">
        <is>
          <t>Walker Choices</t>
        </is>
      </c>
      <c r="E3" s="23" t="inlineStr">
        <is>
          <t>Summary Walker Choices</t>
        </is>
      </c>
      <c r="F3" s="23" t="inlineStr">
        <is>
          <t>Status Choices</t>
        </is>
      </c>
      <c r="G3" s="23" t="inlineStr">
        <is>
          <t>Area Choices</t>
        </is>
      </c>
    </row>
    <row r="4">
      <c r="A4" s="5" t="inlineStr">
        <is>
          <t>Minimum walk minutes</t>
        </is>
      </c>
      <c r="B4" s="16" t="n">
        <v>15</v>
      </c>
      <c r="D4" s="15" t="inlineStr">
        <is>
          <t>Avery Lane</t>
        </is>
      </c>
      <c r="E4" s="15" t="inlineStr">
        <is>
          <t>All</t>
        </is>
      </c>
      <c r="F4" s="15" t="inlineStr">
        <is>
          <t>Scheduled</t>
        </is>
      </c>
      <c r="G4" s="15" t="inlineStr">
        <is>
          <t>Cedar Loop</t>
        </is>
      </c>
    </row>
    <row r="5">
      <c r="A5" s="7" t="inlineStr">
        <is>
          <t>Maximum walk minutes</t>
        </is>
      </c>
      <c r="B5" s="16" t="n">
        <v>60</v>
      </c>
      <c r="D5" s="15" t="inlineStr">
        <is>
          <t>Jordan Pike</t>
        </is>
      </c>
      <c r="E5" s="15" t="inlineStr">
        <is>
          <t>Avery Lane</t>
        </is>
      </c>
      <c r="F5" s="15" t="inlineStr">
        <is>
          <t>Confirmed</t>
        </is>
      </c>
      <c r="G5" s="15" t="inlineStr">
        <is>
          <t>Harbor East</t>
        </is>
      </c>
    </row>
    <row r="6">
      <c r="A6" s="5" t="inlineStr">
        <is>
          <t>Review travel minutes over</t>
        </is>
      </c>
      <c r="B6" s="16" t="n">
        <v>30</v>
      </c>
      <c r="D6" s="15" t="inlineStr">
        <is>
          <t>Casey Rowan</t>
        </is>
      </c>
      <c r="E6" s="15" t="inlineStr">
        <is>
          <t>Jordan Pike</t>
        </is>
      </c>
      <c r="F6" s="15" t="inlineStr">
        <is>
          <t>Completed</t>
        </is>
      </c>
      <c r="G6" s="15" t="inlineStr">
        <is>
          <t>Maple North</t>
        </is>
      </c>
    </row>
    <row r="7">
      <c r="A7" s="7" t="inlineStr">
        <is>
          <t>Review travel miles over</t>
        </is>
      </c>
      <c r="B7" s="19" t="n">
        <v>12</v>
      </c>
      <c r="D7" s="15" t="inlineStr">
        <is>
          <t>Morgan Vale</t>
        </is>
      </c>
      <c r="E7" s="15" t="inlineStr">
        <is>
          <t>Casey Rowan</t>
        </is>
      </c>
      <c r="F7" s="15" t="inlineStr">
        <is>
          <t>Canceled</t>
        </is>
      </c>
      <c r="G7" s="15" t="inlineStr">
        <is>
          <t>River West</t>
        </is>
      </c>
    </row>
    <row r="8">
      <c r="A8" s="5" t="inlineStr">
        <is>
          <t>Review daily route hours over</t>
        </is>
      </c>
      <c r="B8" s="19" t="n">
        <v>6</v>
      </c>
      <c r="D8" s="15" t="n"/>
      <c r="E8" s="15" t="inlineStr">
        <is>
          <t>Morgan Vale</t>
        </is>
      </c>
      <c r="F8" s="15" t="n"/>
      <c r="G8" s="15" t="n"/>
    </row>
    <row r="9">
      <c r="A9" s="7" t="inlineStr">
        <is>
          <t>Summary date</t>
        </is>
      </c>
      <c r="B9" s="14" t="n">
        <v>46275</v>
      </c>
    </row>
    <row r="10">
      <c r="A10" s="5" t="inlineStr">
        <is>
          <t>Summary walker</t>
        </is>
      </c>
      <c r="B10" s="16" t="inlineStr">
        <is>
          <t>All</t>
        </is>
      </c>
    </row>
    <row r="11">
      <c r="A11" s="7" t="inlineStr">
        <is>
          <t>Earliest route date</t>
        </is>
      </c>
      <c r="B11" s="14" t="n">
        <v>46244</v>
      </c>
    </row>
    <row r="12">
      <c r="A12" s="5" t="inlineStr">
        <is>
          <t>Latest route date</t>
        </is>
      </c>
      <c r="B12" s="14" t="n">
        <v>46639</v>
      </c>
    </row>
  </sheetData>
  <mergeCells count="1">
    <mergeCell ref="A1:G1"/>
  </mergeCells>
  <conditionalFormatting sqref="B4:B5">
    <cfRule type="expression" priority="1" dxfId="0">
      <formula>$B$4&gt;$B$5</formula>
    </cfRule>
  </conditionalFormatting>
  <conditionalFormatting sqref="B11:B12">
    <cfRule type="expression" priority="2" dxfId="0">
      <formula>$B$11&gt;$B$12</formula>
    </cfRule>
  </conditionalFormatting>
  <dataValidations count="4">
    <dataValidation sqref="B4:B8" showDropDown="0" showInputMessage="0" showErrorMessage="1" allowBlank="0" errorTitle="Check the planning limit" error="Enter a number from 0 through 480." type="decimal" operator="between">
      <formula1>0</formula1>
      <formula2>480</formula2>
    </dataValidation>
    <dataValidation sqref="B9" showDropDown="0" showInputMessage="0" showErrorMessage="1" allowBlank="0" errorTitle="Check the summary date" error="Select a date within the planning range." type="date" operator="between">
      <formula1>INDIRECT("Assumptions!$B$11")</formula1>
      <formula2>INDIRECT("Assumptions!$B$12")</formula2>
    </dataValidation>
    <dataValidation sqref="B10" showDropDown="0" showInputMessage="0" showErrorMessage="1" allowBlank="0" errorTitle="Choose a summary walker" error="Select All or a walker from the summary list." type="list">
      <formula1>INDIRECT("Assumptions!$E$4:$E$8")</formula1>
    </dataValidation>
    <dataValidation sqref="B11:B12" showDropDown="0" showInputMessage="0" showErrorMessage="1" allowBlank="0" errorTitle="Check the planning date" error="Enter a date within the available planning horizon." type="date" operator="between">
      <formula1>DATE(YEAR(TODAY())-1,1,1)</formula1>
      <formula2>DATE(YEAR(TODAY())+5,12,31)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2026-09-09T23:37:24Z</dcterms:created>
  <dcterms:modified xmlns:dcterms="http://purl.org/dc/terms/" xmlns:xsi="http://www.w3.org/2001/XMLSchema-instance" xsi:type="dcterms:W3CDTF">2026-09-09T23:37:24+00:00Z</dcterms:modified>
</cp:coreProperties>
</file>