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llocations" sheetId="2" state="visible" r:id="rId2"/>
    <sheet xmlns:r="http://schemas.openxmlformats.org/officeDocument/2006/relationships" name="Kennel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'Allocations'!$A$4:$N$154</definedName>
    <definedName name="_xlnm._FilterDatabase" localSheetId="2" hidden="1">'Kennels'!$A$4:$F$104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1"/>
    </font>
    <font>
      <name val="Calibri"/>
      <color rgb="00243333"/>
      <sz val="10"/>
    </font>
    <font>
      <name val="Calibri"/>
      <b val="1"/>
      <color rgb="00243333"/>
      <sz val="12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0C7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 style="thin">
        <color rgb="00CBD5CF"/>
      </left>
      <right/>
      <top/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 style="thin">
        <color rgb="00CBD5CF"/>
      </right>
      <top/>
      <bottom/>
      <diagonal/>
    </border>
    <border>
      <left style="thin">
        <color rgb="00CBD5CF"/>
      </left>
      <right/>
      <top/>
      <bottom style="thin">
        <color rgb="00CBD5CF"/>
      </bottom>
      <diagonal/>
    </border>
    <border>
      <left/>
      <right/>
      <top/>
      <bottom style="thin">
        <color rgb="00CBD5CF"/>
      </bottom>
      <diagonal/>
    </border>
    <border>
      <left/>
      <right style="thin">
        <color rgb="00CBD5CF"/>
      </right>
      <top/>
      <bottom style="thin">
        <color rgb="00CBD5CF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246B63"/>
        </patternFill>
      </fill>
    </dxf>
    <dxf>
      <font>
        <name val="Calibri"/>
        <b val="1"/>
        <color rgb="00FFFFFF"/>
        <sz val="10"/>
      </font>
      <fill>
        <patternFill patternType="solid">
          <fgColor rgb="00A93F2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H13"/>
  <sheetViews>
    <sheetView showGridLines="0" zoomScale="100" workbookViewId="0">
      <selection activeCell="A1" sqref="A1"/>
    </sheetView>
  </sheetViews>
  <sheetFormatPr baseColWidth="8" defaultRowHeight="15"/>
  <cols>
    <col width="27" customWidth="1" min="1" max="1"/>
    <col width="16" customWidth="1" min="2" max="2"/>
    <col width="3" customWidth="1" min="3" max="3"/>
    <col width="27" customWidth="1" min="4" max="4"/>
    <col width="16" customWidth="1" min="5" max="5"/>
    <col width="3" customWidth="1" min="6" max="6"/>
    <col width="29" customWidth="1" min="7" max="7"/>
    <col width="16" customWidth="1" min="8" max="8"/>
  </cols>
  <sheetData>
    <row r="1" ht="24" customHeight="1">
      <c r="A1" s="1" t="inlineStr">
        <is>
          <t>Kennel Allocation Planner — Fictional Sample Summary</t>
        </is>
      </c>
      <c r="B1" s="2" t="n"/>
      <c r="C1" s="2" t="n"/>
      <c r="D1" s="2" t="n"/>
      <c r="E1" s="2" t="n"/>
      <c r="F1" s="2" t="n"/>
      <c r="G1" s="2" t="n"/>
      <c r="H1" s="3" t="n"/>
    </row>
    <row r="2" ht="12" customHeight="1">
      <c r="A2" s="4" t="n"/>
      <c r="B2" s="5" t="n"/>
      <c r="C2" s="5" t="n"/>
      <c r="D2" s="5" t="n"/>
      <c r="E2" s="5" t="n"/>
      <c r="F2" s="5" t="n"/>
      <c r="G2" s="5" t="n"/>
      <c r="H2" s="6" t="n"/>
    </row>
    <row r="3"/>
    <row r="4" ht="34" customHeight="1">
      <c r="A4" s="7" t="inlineStr">
        <is>
          <t>Planning date</t>
        </is>
      </c>
      <c r="B4" s="24">
        <f>Assumptions!$B$5</f>
        <v/>
      </c>
      <c r="D4" s="7" t="inlineStr">
        <is>
          <t>Confirmed stays active</t>
        </is>
      </c>
      <c r="E4" s="9">
        <f>COUNTIFS(Allocations!$H$5:$H$154,"Confirmed",Allocations!$C$5:$C$154,"&lt;="&amp;$B$4,Allocations!$D$5:$D$154,"&gt;"&amp;$B$4)</f>
        <v/>
      </c>
      <c r="G4" s="7" t="inlineStr">
        <is>
          <t>Confirmed dogs active</t>
        </is>
      </c>
      <c r="H4" s="9">
        <f>IFERROR(SUMIFS(Allocations!$E$5:$E$154,Allocations!$H$5:$H$154,"Confirmed",Allocations!$C$5:$C$154,"&lt;="&amp;$B$4,Allocations!$D$5:$D$154,"&gt;"&amp;$B$4),0)</f>
        <v/>
      </c>
    </row>
    <row r="5"/>
    <row r="6"/>
    <row r="7" ht="34" customHeight="1">
      <c r="A7" s="7" t="inlineStr">
        <is>
          <t>Available kennels</t>
        </is>
      </c>
      <c r="B7" s="10">
        <f>COUNTIF(Kennels!$E$5:$E$104,"Available")</f>
        <v/>
      </c>
      <c r="D7" s="7" t="inlineStr">
        <is>
          <t>Confirmed bookings</t>
        </is>
      </c>
      <c r="E7" s="10">
        <f>COUNTIF(Allocations!$H$5:$H$154,"Confirmed")</f>
        <v/>
      </c>
      <c r="G7" s="7" t="inlineStr">
        <is>
          <t>Assigned confirmed</t>
        </is>
      </c>
      <c r="H7" s="10">
        <f>COUNTIFS(Allocations!$H$5:$H$154,"Confirmed",Allocations!$I$5:$I$154,"&lt;&gt;")</f>
        <v/>
      </c>
    </row>
    <row r="8"/>
    <row r="9"/>
    <row r="10" ht="34" customHeight="1">
      <c r="A10" s="7" t="inlineStr">
        <is>
          <t>Ready assignments</t>
        </is>
      </c>
      <c r="B10" s="9">
        <f>COUNTIF(Allocations!$N$5:$N$154,"Ready")</f>
        <v/>
      </c>
      <c r="D10" s="7" t="inlineStr">
        <is>
          <t>Overlap conflicts</t>
        </is>
      </c>
      <c r="E10" s="9">
        <f>COUNTIF(Allocations!$N$5:$N$154,"Conflict:*")</f>
        <v/>
      </c>
      <c r="G10" s="7" t="inlineStr">
        <is>
          <t>Confirmed needing kennel</t>
        </is>
      </c>
      <c r="H10" s="9">
        <f>COUNTIF(Allocations!$N$5:$N$154,"Needs kennel")</f>
        <v/>
      </c>
    </row>
    <row r="11"/>
    <row r="12"/>
    <row r="13" ht="34" customHeight="1">
      <c r="A13" s="7" t="inlineStr">
        <is>
          <t>Other human checks</t>
        </is>
      </c>
      <c r="B13" s="10">
        <f>COUNTIF(Allocations!$N$5:$N$154,"Check*")</f>
        <v/>
      </c>
      <c r="D13" s="7" t="inlineStr">
        <is>
          <t>Unconfirmed entries</t>
        </is>
      </c>
      <c r="E13" s="10">
        <f>COUNTIFS(Allocations!$A$5:$A$154,"&lt;&gt;",Allocations!$H$5:$H$154,"&lt;&gt;Confirmed")</f>
        <v/>
      </c>
      <c r="G13" s="7" t="inlineStr">
        <is>
          <t>Active assigned stays</t>
        </is>
      </c>
      <c r="H13" s="10">
        <f>COUNTIFS(Allocations!$H$5:$H$154,"Confirmed",Allocations!$I$5:$I$154,"&lt;&gt;",Allocations!$C$5:$C$154,"&lt;="&amp;$B$4,Allocations!$D$5:$D$154,"&gt;"&amp;$B$4)</f>
        <v/>
      </c>
    </row>
  </sheetData>
  <mergeCells count="1">
    <mergeCell ref="A1:H2"/>
  </mergeCells>
  <conditionalFormatting sqref="B7">
    <cfRule type="expression" priority="1" dxfId="0">
      <formula>$B$7&gt;0</formula>
    </cfRule>
  </conditionalFormatting>
  <conditionalFormatting sqref="B10">
    <cfRule type="expression" priority="2" dxfId="0">
      <formula>$B$10&gt;0</formula>
    </cfRule>
  </conditionalFormatting>
  <conditionalFormatting sqref="E10">
    <cfRule type="expression" priority="3" dxfId="1">
      <formula>$E$10&gt;0</formula>
    </cfRule>
  </conditionalFormatting>
  <conditionalFormatting sqref="H10">
    <cfRule type="expression" priority="4" dxfId="1">
      <formula>$H$10&gt;0</formula>
    </cfRule>
  </conditionalFormatting>
  <conditionalFormatting sqref="B13">
    <cfRule type="expression" priority="5" dxfId="1">
      <formula>$B$13&gt;0</formula>
    </cfRule>
  </conditionalFormatting>
  <conditionalFormatting sqref="H13">
    <cfRule type="expression" priority="6" dxfId="0">
      <formula>$H$13&gt;0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S15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3" customWidth="1" min="4" max="4"/>
    <col width="9" customWidth="1" min="5" max="5"/>
    <col width="17" customWidth="1" min="6" max="6"/>
    <col width="16" customWidth="1" min="7" max="7"/>
    <col width="17" customWidth="1" min="8" max="8"/>
    <col width="14" customWidth="1" min="9" max="9"/>
    <col width="10" customWidth="1" min="10" max="10"/>
    <col width="15" customWidth="1" min="11" max="11"/>
    <col width="18" customWidth="1" min="12" max="12"/>
    <col width="15" customWidth="1" min="13" max="13"/>
    <col width="24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24" customHeight="1">
      <c r="A1" s="1" t="inlineStr">
        <is>
          <t>Kennel Allocation Planner — Fictional Sample Bookings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" t="n"/>
    </row>
    <row r="2" ht="12" customHeight="1">
      <c r="A2" s="4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6" t="n"/>
    </row>
    <row r="3"/>
    <row r="4">
      <c r="A4" s="11" t="inlineStr">
        <is>
          <t>Booking ID</t>
        </is>
      </c>
      <c r="B4" s="11" t="inlineStr">
        <is>
          <t>Pet or Party</t>
        </is>
      </c>
      <c r="C4" s="11" t="inlineStr">
        <is>
          <t>Arrival</t>
        </is>
      </c>
      <c r="D4" s="11" t="inlineStr">
        <is>
          <t>Departure</t>
        </is>
      </c>
      <c r="E4" s="11" t="inlineStr">
        <is>
          <t>Dogs</t>
        </is>
      </c>
      <c r="F4" s="11" t="inlineStr">
        <is>
          <t>Largest Dog (lb)</t>
        </is>
      </c>
      <c r="G4" s="11" t="inlineStr">
        <is>
          <t>Required Zone</t>
        </is>
      </c>
      <c r="H4" s="11" t="inlineStr">
        <is>
          <t>Booking Status</t>
        </is>
      </c>
      <c r="I4" s="11" t="inlineStr">
        <is>
          <t>Kennel ID</t>
        </is>
      </c>
      <c r="J4" s="11" t="inlineStr">
        <is>
          <t>Nights</t>
        </is>
      </c>
      <c r="K4" s="11" t="inlineStr">
        <is>
          <t>Kennel Zone</t>
        </is>
      </c>
      <c r="L4" s="11" t="inlineStr">
        <is>
          <t>Capacity Result</t>
        </is>
      </c>
      <c r="M4" s="11" t="inlineStr">
        <is>
          <t>Overlap Count</t>
        </is>
      </c>
      <c r="N4" s="11" t="inlineStr">
        <is>
          <t>Allocation Check</t>
        </is>
      </c>
    </row>
    <row r="5" ht="25" customHeight="1">
      <c r="A5" s="12" t="inlineStr">
        <is>
          <t>BKG-1001</t>
        </is>
      </c>
      <c r="B5" s="13" t="inlineStr">
        <is>
          <t>Biscuit Lane</t>
        </is>
      </c>
      <c r="C5" s="25" t="n">
        <v>46275</v>
      </c>
      <c r="D5" s="25" t="n">
        <v>46278</v>
      </c>
      <c r="E5" s="15" t="n">
        <v>1</v>
      </c>
      <c r="F5" s="26" t="n">
        <v>42</v>
      </c>
      <c r="G5" s="12" t="inlineStr">
        <is>
          <t>Standard</t>
        </is>
      </c>
      <c r="H5" s="12" t="inlineStr">
        <is>
          <t>Confirmed</t>
        </is>
      </c>
      <c r="I5" s="12" t="inlineStr">
        <is>
          <t>K-101</t>
        </is>
      </c>
      <c r="J5" s="17">
        <f>IF(OR($C5="",$D5="",$D5&lt;=$C5),"",$D5-$C5)</f>
        <v/>
      </c>
      <c r="K5" s="18">
        <f>IF($I5="","",IFERROR(VLOOKUP($I5,Kennels!$A$5:$E$104,2,FALSE),"Not found"))</f>
        <v/>
      </c>
      <c r="L5" s="18">
        <f>IF(OR($H5&lt;&gt;"Confirmed",$I5="",$E5="",$F5="",$G5=""),"",IFERROR(IF(AND($E5&lt;=VLOOKUP($I5,Kennels!$A$5:$E$104,4,FALSE),$F5&lt;=VLOOKUP($I5,Kennels!$A$5:$E$104,3,FALSE),$G5=VLOOKUP($I5,Kennels!$A$5:$E$104,2,FALSE)),"Fits","Check fit"),"Check kennel ID"))</f>
        <v/>
      </c>
      <c r="M5" s="17">
        <f>IF(OR($H5&lt;&gt;"Confirmed",$I5="",$C5="",$D5="",$D5&lt;=$C5),"",COUNTIFS($I$5:$I$154,$I5,$H$5:$H$154,"Confirmed",$C$5:$C$154,"&lt;"&amp;$D5,$D$5:$D$154,"&gt;"&amp;$C5)-1)</f>
        <v/>
      </c>
      <c r="N5" s="19">
        <f>IF($A5="","",IF(COUNTIF($A$5:$A$154,$A5)&gt;1,"Check booking ID",IF($H5&lt;&gt;"Confirmed","No confirmed assignment",IF(OR($C5="",$D5=""),"Check dates",IF($D5&lt;=$C5,"Check dates",IF($I5="","Needs kennel",IFERROR(IF(VLOOKUP($I5,Kennels!$A$5:$E$104,5,FALSE)&lt;&gt;"Available","Check kennel status",IF($L5&lt;&gt;"Fits","Check compatibility",IF($M5&gt;0,"Conflict: overlap","Ready"))),"Check kennel ID")))))))</f>
        <v/>
      </c>
      <c r="P5">
        <f>Assumptions!$E$5</f>
        <v/>
      </c>
      <c r="Q5">
        <f>Assumptions!$G$5</f>
        <v/>
      </c>
      <c r="R5">
        <f>Kennels!$A$5</f>
        <v/>
      </c>
      <c r="S5">
        <f>Assumptions!$B$6</f>
        <v/>
      </c>
    </row>
    <row r="6" ht="25" customHeight="1">
      <c r="A6" s="12" t="inlineStr">
        <is>
          <t>BKG-1002</t>
        </is>
      </c>
      <c r="B6" s="13" t="inlineStr">
        <is>
          <t>Clover Pair</t>
        </is>
      </c>
      <c r="C6" s="25" t="n">
        <v>46275</v>
      </c>
      <c r="D6" s="25" t="n">
        <v>46277</v>
      </c>
      <c r="E6" s="15" t="n">
        <v>2</v>
      </c>
      <c r="F6" s="26" t="n">
        <v>55</v>
      </c>
      <c r="G6" s="12" t="inlineStr">
        <is>
          <t>Standard</t>
        </is>
      </c>
      <c r="H6" s="12" t="inlineStr">
        <is>
          <t>Confirmed</t>
        </is>
      </c>
      <c r="I6" s="12" t="inlineStr">
        <is>
          <t>K-102</t>
        </is>
      </c>
      <c r="J6" s="20">
        <f>IF(OR($C6="",$D6="",$D6&lt;=$C6),"",$D6-$C6)</f>
        <v/>
      </c>
      <c r="K6" s="21">
        <f>IF($I6="","",IFERROR(VLOOKUP($I6,Kennels!$A$5:$E$104,2,FALSE),"Not found"))</f>
        <v/>
      </c>
      <c r="L6" s="21">
        <f>IF(OR($H6&lt;&gt;"Confirmed",$I6="",$E6="",$F6="",$G6=""),"",IFERROR(IF(AND($E6&lt;=VLOOKUP($I6,Kennels!$A$5:$E$104,4,FALSE),$F6&lt;=VLOOKUP($I6,Kennels!$A$5:$E$104,3,FALSE),$G6=VLOOKUP($I6,Kennels!$A$5:$E$104,2,FALSE)),"Fits","Check fit"),"Check kennel ID"))</f>
        <v/>
      </c>
      <c r="M6" s="20">
        <f>IF(OR($H6&lt;&gt;"Confirmed",$I6="",$C6="",$D6="",$D6&lt;=$C6),"",COUNTIFS($I$5:$I$154,$I6,$H$5:$H$154,"Confirmed",$C$5:$C$154,"&lt;"&amp;$D6,$D$5:$D$154,"&gt;"&amp;$C6)-1)</f>
        <v/>
      </c>
      <c r="N6" s="22">
        <f>IF($A6="","",IF(COUNTIF($A$5:$A$154,$A6)&gt;1,"Check booking ID",IF($H6&lt;&gt;"Confirmed","No confirmed assignment",IF(OR($C6="",$D6=""),"Check dates",IF($D6&lt;=$C6,"Check dates",IF($I6="","Needs kennel",IFERROR(IF(VLOOKUP($I6,Kennels!$A$5:$E$104,5,FALSE)&lt;&gt;"Available","Check kennel status",IF($L6&lt;&gt;"Fits","Check compatibility",IF($M6&gt;0,"Conflict: overlap","Ready"))),"Check kennel ID")))))))</f>
        <v/>
      </c>
      <c r="P6">
        <f>Assumptions!$E$6</f>
        <v/>
      </c>
      <c r="Q6">
        <f>Assumptions!$G$6</f>
        <v/>
      </c>
      <c r="R6">
        <f>Kennels!$A$6</f>
        <v/>
      </c>
      <c r="S6">
        <f>Assumptions!$B$7</f>
        <v/>
      </c>
    </row>
    <row r="7" ht="25" customHeight="1">
      <c r="A7" s="12" t="inlineStr">
        <is>
          <t>BKG-1003</t>
        </is>
      </c>
      <c r="B7" s="13" t="inlineStr">
        <is>
          <t>Nimbus</t>
        </is>
      </c>
      <c r="C7" s="25" t="n">
        <v>46276</v>
      </c>
      <c r="D7" s="25" t="n">
        <v>46279</v>
      </c>
      <c r="E7" s="15" t="n">
        <v>1</v>
      </c>
      <c r="F7" s="26" t="n">
        <v>38</v>
      </c>
      <c r="G7" s="12" t="inlineStr">
        <is>
          <t>Quiet</t>
        </is>
      </c>
      <c r="H7" s="12" t="inlineStr">
        <is>
          <t>Confirmed</t>
        </is>
      </c>
      <c r="I7" s="12" t="inlineStr">
        <is>
          <t>K-103</t>
        </is>
      </c>
      <c r="J7" s="17">
        <f>IF(OR($C7="",$D7="",$D7&lt;=$C7),"",$D7-$C7)</f>
        <v/>
      </c>
      <c r="K7" s="18">
        <f>IF($I7="","",IFERROR(VLOOKUP($I7,Kennels!$A$5:$E$104,2,FALSE),"Not found"))</f>
        <v/>
      </c>
      <c r="L7" s="18">
        <f>IF(OR($H7&lt;&gt;"Confirmed",$I7="",$E7="",$F7="",$G7=""),"",IFERROR(IF(AND($E7&lt;=VLOOKUP($I7,Kennels!$A$5:$E$104,4,FALSE),$F7&lt;=VLOOKUP($I7,Kennels!$A$5:$E$104,3,FALSE),$G7=VLOOKUP($I7,Kennels!$A$5:$E$104,2,FALSE)),"Fits","Check fit"),"Check kennel ID"))</f>
        <v/>
      </c>
      <c r="M7" s="17">
        <f>IF(OR($H7&lt;&gt;"Confirmed",$I7="",$C7="",$D7="",$D7&lt;=$C7),"",COUNTIFS($I$5:$I$154,$I7,$H$5:$H$154,"Confirmed",$C$5:$C$154,"&lt;"&amp;$D7,$D$5:$D$154,"&gt;"&amp;$C7)-1)</f>
        <v/>
      </c>
      <c r="N7" s="19">
        <f>IF($A7="","",IF(COUNTIF($A$5:$A$154,$A7)&gt;1,"Check booking ID",IF($H7&lt;&gt;"Confirmed","No confirmed assignment",IF(OR($C7="",$D7=""),"Check dates",IF($D7&lt;=$C7,"Check dates",IF($I7="","Needs kennel",IFERROR(IF(VLOOKUP($I7,Kennels!$A$5:$E$104,5,FALSE)&lt;&gt;"Available","Check kennel status",IF($L7&lt;&gt;"Fits","Check compatibility",IF($M7&gt;0,"Conflict: overlap","Ready"))),"Check kennel ID")))))))</f>
        <v/>
      </c>
      <c r="P7">
        <f>Assumptions!$E$7</f>
        <v/>
      </c>
      <c r="Q7">
        <f>Assumptions!$G$7</f>
        <v/>
      </c>
      <c r="R7">
        <f>Kennels!$A$7</f>
        <v/>
      </c>
      <c r="S7">
        <f>Assumptions!$B$8</f>
        <v/>
      </c>
    </row>
    <row r="8" ht="25" customHeight="1">
      <c r="A8" s="12" t="inlineStr">
        <is>
          <t>BKG-1004</t>
        </is>
      </c>
      <c r="B8" s="13" t="inlineStr">
        <is>
          <t>Poppy Pack</t>
        </is>
      </c>
      <c r="C8" s="25" t="n">
        <v>46277</v>
      </c>
      <c r="D8" s="25" t="n">
        <v>46280</v>
      </c>
      <c r="E8" s="15" t="n">
        <v>3</v>
      </c>
      <c r="F8" s="26" t="n">
        <v>70</v>
      </c>
      <c r="G8" s="12" t="inlineStr">
        <is>
          <t>Family</t>
        </is>
      </c>
      <c r="H8" s="12" t="inlineStr">
        <is>
          <t>Confirmed</t>
        </is>
      </c>
      <c r="I8" s="12" t="inlineStr">
        <is>
          <t>K-105</t>
        </is>
      </c>
      <c r="J8" s="20">
        <f>IF(OR($C8="",$D8="",$D8&lt;=$C8),"",$D8-$C8)</f>
        <v/>
      </c>
      <c r="K8" s="21">
        <f>IF($I8="","",IFERROR(VLOOKUP($I8,Kennels!$A$5:$E$104,2,FALSE),"Not found"))</f>
        <v/>
      </c>
      <c r="L8" s="21">
        <f>IF(OR($H8&lt;&gt;"Confirmed",$I8="",$E8="",$F8="",$G8=""),"",IFERROR(IF(AND($E8&lt;=VLOOKUP($I8,Kennels!$A$5:$E$104,4,FALSE),$F8&lt;=VLOOKUP($I8,Kennels!$A$5:$E$104,3,FALSE),$G8=VLOOKUP($I8,Kennels!$A$5:$E$104,2,FALSE)),"Fits","Check fit"),"Check kennel ID"))</f>
        <v/>
      </c>
      <c r="M8" s="20">
        <f>IF(OR($H8&lt;&gt;"Confirmed",$I8="",$C8="",$D8="",$D8&lt;=$C8),"",COUNTIFS($I$5:$I$154,$I8,$H$5:$H$154,"Confirmed",$C$5:$C$154,"&lt;"&amp;$D8,$D$5:$D$154,"&gt;"&amp;$C8)-1)</f>
        <v/>
      </c>
      <c r="N8" s="22">
        <f>IF($A8="","",IF(COUNTIF($A$5:$A$154,$A8)&gt;1,"Check booking ID",IF($H8&lt;&gt;"Confirmed","No confirmed assignment",IF(OR($C8="",$D8=""),"Check dates",IF($D8&lt;=$C8,"Check dates",IF($I8="","Needs kennel",IFERROR(IF(VLOOKUP($I8,Kennels!$A$5:$E$104,5,FALSE)&lt;&gt;"Available","Check kennel status",IF($L8&lt;&gt;"Fits","Check compatibility",IF($M8&gt;0,"Conflict: overlap","Ready"))),"Check kennel ID")))))))</f>
        <v/>
      </c>
      <c r="R8">
        <f>Kennels!$A$8</f>
        <v/>
      </c>
      <c r="S8">
        <f>Assumptions!$B$9</f>
        <v/>
      </c>
    </row>
    <row r="9" ht="25" customHeight="1">
      <c r="A9" s="12" t="inlineStr">
        <is>
          <t>BKG-1005</t>
        </is>
      </c>
      <c r="B9" s="13" t="inlineStr">
        <is>
          <t>Tinsel</t>
        </is>
      </c>
      <c r="C9" s="25" t="n">
        <v>46278</v>
      </c>
      <c r="D9" s="25" t="n">
        <v>46281</v>
      </c>
      <c r="E9" s="15" t="n">
        <v>1</v>
      </c>
      <c r="F9" s="26" t="n">
        <v>28</v>
      </c>
      <c r="G9" s="12" t="inlineStr">
        <is>
          <t>Standard</t>
        </is>
      </c>
      <c r="H9" s="12" t="inlineStr">
        <is>
          <t>Confirmed</t>
        </is>
      </c>
      <c r="I9" s="12" t="inlineStr">
        <is>
          <t>K-106</t>
        </is>
      </c>
      <c r="J9" s="17">
        <f>IF(OR($C9="",$D9="",$D9&lt;=$C9),"",$D9-$C9)</f>
        <v/>
      </c>
      <c r="K9" s="18">
        <f>IF($I9="","",IFERROR(VLOOKUP($I9,Kennels!$A$5:$E$104,2,FALSE),"Not found"))</f>
        <v/>
      </c>
      <c r="L9" s="18">
        <f>IF(OR($H9&lt;&gt;"Confirmed",$I9="",$E9="",$F9="",$G9=""),"",IFERROR(IF(AND($E9&lt;=VLOOKUP($I9,Kennels!$A$5:$E$104,4,FALSE),$F9&lt;=VLOOKUP($I9,Kennels!$A$5:$E$104,3,FALSE),$G9=VLOOKUP($I9,Kennels!$A$5:$E$104,2,FALSE)),"Fits","Check fit"),"Check kennel ID"))</f>
        <v/>
      </c>
      <c r="M9" s="17">
        <f>IF(OR($H9&lt;&gt;"Confirmed",$I9="",$C9="",$D9="",$D9&lt;=$C9),"",COUNTIFS($I$5:$I$154,$I9,$H$5:$H$154,"Confirmed",$C$5:$C$154,"&lt;"&amp;$D9,$D$5:$D$154,"&gt;"&amp;$C9)-1)</f>
        <v/>
      </c>
      <c r="N9" s="19">
        <f>IF($A9="","",IF(COUNTIF($A$5:$A$154,$A9)&gt;1,"Check booking ID",IF($H9&lt;&gt;"Confirmed","No confirmed assignment",IF(OR($C9="",$D9=""),"Check dates",IF($D9&lt;=$C9,"Check dates",IF($I9="","Needs kennel",IFERROR(IF(VLOOKUP($I9,Kennels!$A$5:$E$104,5,FALSE)&lt;&gt;"Available","Check kennel status",IF($L9&lt;&gt;"Fits","Check compatibility",IF($M9&gt;0,"Conflict: overlap","Ready"))),"Check kennel ID")))))))</f>
        <v/>
      </c>
      <c r="R9">
        <f>Kennels!$A$9</f>
        <v/>
      </c>
    </row>
    <row r="10" ht="25" customHeight="1">
      <c r="A10" s="12" t="inlineStr">
        <is>
          <t>BKG-1006</t>
        </is>
      </c>
      <c r="B10" s="13" t="inlineStr">
        <is>
          <t>Marzipan</t>
        </is>
      </c>
      <c r="C10" s="25" t="n">
        <v>46276</v>
      </c>
      <c r="D10" s="25" t="n">
        <v>46278</v>
      </c>
      <c r="E10" s="15" t="n">
        <v>1</v>
      </c>
      <c r="F10" s="26" t="n">
        <v>75</v>
      </c>
      <c r="G10" s="12" t="inlineStr">
        <is>
          <t>Standard</t>
        </is>
      </c>
      <c r="H10" s="12" t="inlineStr">
        <is>
          <t>Confirmed</t>
        </is>
      </c>
      <c r="I10" s="12" t="inlineStr">
        <is>
          <t>K-108</t>
        </is>
      </c>
      <c r="J10" s="20">
        <f>IF(OR($C10="",$D10="",$D10&lt;=$C10),"",$D10-$C10)</f>
        <v/>
      </c>
      <c r="K10" s="21">
        <f>IF($I10="","",IFERROR(VLOOKUP($I10,Kennels!$A$5:$E$104,2,FALSE),"Not found"))</f>
        <v/>
      </c>
      <c r="L10" s="21">
        <f>IF(OR($H10&lt;&gt;"Confirmed",$I10="",$E10="",$F10="",$G10=""),"",IFERROR(IF(AND($E10&lt;=VLOOKUP($I10,Kennels!$A$5:$E$104,4,FALSE),$F10&lt;=VLOOKUP($I10,Kennels!$A$5:$E$104,3,FALSE),$G10=VLOOKUP($I10,Kennels!$A$5:$E$104,2,FALSE)),"Fits","Check fit"),"Check kennel ID"))</f>
        <v/>
      </c>
      <c r="M10" s="20">
        <f>IF(OR($H10&lt;&gt;"Confirmed",$I10="",$C10="",$D10="",$D10&lt;=$C10),"",COUNTIFS($I$5:$I$154,$I10,$H$5:$H$154,"Confirmed",$C$5:$C$154,"&lt;"&amp;$D10,$D$5:$D$154,"&gt;"&amp;$C10)-1)</f>
        <v/>
      </c>
      <c r="N10" s="22">
        <f>IF($A10="","",IF(COUNTIF($A$5:$A$154,$A10)&gt;1,"Check booking ID",IF($H10&lt;&gt;"Confirmed","No confirmed assignment",IF(OR($C10="",$D10=""),"Check dates",IF($D10&lt;=$C10,"Check dates",IF($I10="","Needs kennel",IFERROR(IF(VLOOKUP($I10,Kennels!$A$5:$E$104,5,FALSE)&lt;&gt;"Available","Check kennel status",IF($L10&lt;&gt;"Fits","Check compatibility",IF($M10&gt;0,"Conflict: overlap","Ready"))),"Check kennel ID")))))))</f>
        <v/>
      </c>
      <c r="R10">
        <f>Kennels!$A$10</f>
        <v/>
      </c>
    </row>
    <row r="11" ht="25" customHeight="1">
      <c r="A11" s="12" t="inlineStr">
        <is>
          <t>BKG-1007</t>
        </is>
      </c>
      <c r="B11" s="13" t="inlineStr">
        <is>
          <t>Juniper</t>
        </is>
      </c>
      <c r="C11" s="25" t="n">
        <v>46277</v>
      </c>
      <c r="D11" s="25" t="n">
        <v>46279</v>
      </c>
      <c r="E11" s="15" t="n">
        <v>1</v>
      </c>
      <c r="F11" s="26" t="n">
        <v>50</v>
      </c>
      <c r="G11" s="12" t="inlineStr">
        <is>
          <t>Standard</t>
        </is>
      </c>
      <c r="H11" s="12" t="inlineStr">
        <is>
          <t>Confirmed</t>
        </is>
      </c>
      <c r="I11" s="12" t="inlineStr">
        <is>
          <t>K-101</t>
        </is>
      </c>
      <c r="J11" s="17">
        <f>IF(OR($C11="",$D11="",$D11&lt;=$C11),"",$D11-$C11)</f>
        <v/>
      </c>
      <c r="K11" s="18">
        <f>IF($I11="","",IFERROR(VLOOKUP($I11,Kennels!$A$5:$E$104,2,FALSE),"Not found"))</f>
        <v/>
      </c>
      <c r="L11" s="18">
        <f>IF(OR($H11&lt;&gt;"Confirmed",$I11="",$E11="",$F11="",$G11=""),"",IFERROR(IF(AND($E11&lt;=VLOOKUP($I11,Kennels!$A$5:$E$104,4,FALSE),$F11&lt;=VLOOKUP($I11,Kennels!$A$5:$E$104,3,FALSE),$G11=VLOOKUP($I11,Kennels!$A$5:$E$104,2,FALSE)),"Fits","Check fit"),"Check kennel ID"))</f>
        <v/>
      </c>
      <c r="M11" s="17">
        <f>IF(OR($H11&lt;&gt;"Confirmed",$I11="",$C11="",$D11="",$D11&lt;=$C11),"",COUNTIFS($I$5:$I$154,$I11,$H$5:$H$154,"Confirmed",$C$5:$C$154,"&lt;"&amp;$D11,$D$5:$D$154,"&gt;"&amp;$C11)-1)</f>
        <v/>
      </c>
      <c r="N11" s="19">
        <f>IF($A11="","",IF(COUNTIF($A$5:$A$154,$A11)&gt;1,"Check booking ID",IF($H11&lt;&gt;"Confirmed","No confirmed assignment",IF(OR($C11="",$D11=""),"Check dates",IF($D11&lt;=$C11,"Check dates",IF($I11="","Needs kennel",IFERROR(IF(VLOOKUP($I11,Kennels!$A$5:$E$104,5,FALSE)&lt;&gt;"Available","Check kennel status",IF($L11&lt;&gt;"Fits","Check compatibility",IF($M11&gt;0,"Conflict: overlap","Ready"))),"Check kennel ID")))))))</f>
        <v/>
      </c>
      <c r="R11">
        <f>Kennels!$A$11</f>
        <v/>
      </c>
    </row>
    <row r="12" ht="25" customHeight="1">
      <c r="A12" s="12" t="inlineStr">
        <is>
          <t>BKG-1008</t>
        </is>
      </c>
      <c r="B12" s="13" t="inlineStr">
        <is>
          <t>Waffle Pair</t>
        </is>
      </c>
      <c r="C12" s="25" t="n">
        <v>46280</v>
      </c>
      <c r="D12" s="25" t="n">
        <v>46282</v>
      </c>
      <c r="E12" s="15" t="n">
        <v>2</v>
      </c>
      <c r="F12" s="26" t="n">
        <v>80</v>
      </c>
      <c r="G12" s="12" t="inlineStr">
        <is>
          <t>Family</t>
        </is>
      </c>
      <c r="H12" s="12" t="inlineStr">
        <is>
          <t>Confirmed</t>
        </is>
      </c>
      <c r="I12" s="12" t="inlineStr">
        <is>
          <t>K-107</t>
        </is>
      </c>
      <c r="J12" s="20">
        <f>IF(OR($C12="",$D12="",$D12&lt;=$C12),"",$D12-$C12)</f>
        <v/>
      </c>
      <c r="K12" s="21">
        <f>IF($I12="","",IFERROR(VLOOKUP($I12,Kennels!$A$5:$E$104,2,FALSE),"Not found"))</f>
        <v/>
      </c>
      <c r="L12" s="21">
        <f>IF(OR($H12&lt;&gt;"Confirmed",$I12="",$E12="",$F12="",$G12=""),"",IFERROR(IF(AND($E12&lt;=VLOOKUP($I12,Kennels!$A$5:$E$104,4,FALSE),$F12&lt;=VLOOKUP($I12,Kennels!$A$5:$E$104,3,FALSE),$G12=VLOOKUP($I12,Kennels!$A$5:$E$104,2,FALSE)),"Fits","Check fit"),"Check kennel ID"))</f>
        <v/>
      </c>
      <c r="M12" s="20">
        <f>IF(OR($H12&lt;&gt;"Confirmed",$I12="",$C12="",$D12="",$D12&lt;=$C12),"",COUNTIFS($I$5:$I$154,$I12,$H$5:$H$154,"Confirmed",$C$5:$C$154,"&lt;"&amp;$D12,$D$5:$D$154,"&gt;"&amp;$C12)-1)</f>
        <v/>
      </c>
      <c r="N12" s="22">
        <f>IF($A12="","",IF(COUNTIF($A$5:$A$154,$A12)&gt;1,"Check booking ID",IF($H12&lt;&gt;"Confirmed","No confirmed assignment",IF(OR($C12="",$D12=""),"Check dates",IF($D12&lt;=$C12,"Check dates",IF($I12="","Needs kennel",IFERROR(IF(VLOOKUP($I12,Kennels!$A$5:$E$104,5,FALSE)&lt;&gt;"Available","Check kennel status",IF($L12&lt;&gt;"Fits","Check compatibility",IF($M12&gt;0,"Conflict: overlap","Ready"))),"Check kennel ID")))))))</f>
        <v/>
      </c>
      <c r="R12">
        <f>Kennels!$A$12</f>
        <v/>
      </c>
    </row>
    <row r="13" ht="25" customHeight="1">
      <c r="A13" s="12" t="inlineStr">
        <is>
          <t>BKG-1009</t>
        </is>
      </c>
      <c r="B13" s="13" t="inlineStr">
        <is>
          <t>Comet</t>
        </is>
      </c>
      <c r="C13" s="25" t="n">
        <v>46279</v>
      </c>
      <c r="D13" s="25" t="n">
        <v>46283</v>
      </c>
      <c r="E13" s="15" t="n">
        <v>1</v>
      </c>
      <c r="F13" s="26" t="n">
        <v>22</v>
      </c>
      <c r="G13" s="12" t="inlineStr">
        <is>
          <t>Quiet</t>
        </is>
      </c>
      <c r="H13" s="12" t="inlineStr">
        <is>
          <t>Tentative</t>
        </is>
      </c>
      <c r="I13" s="12" t="inlineStr"/>
      <c r="J13" s="17">
        <f>IF(OR($C13="",$D13="",$D13&lt;=$C13),"",$D13-$C13)</f>
        <v/>
      </c>
      <c r="K13" s="18">
        <f>IF($I13="","",IFERROR(VLOOKUP($I13,Kennels!$A$5:$E$104,2,FALSE),"Not found"))</f>
        <v/>
      </c>
      <c r="L13" s="18">
        <f>IF(OR($H13&lt;&gt;"Confirmed",$I13="",$E13="",$F13="",$G13=""),"",IFERROR(IF(AND($E13&lt;=VLOOKUP($I13,Kennels!$A$5:$E$104,4,FALSE),$F13&lt;=VLOOKUP($I13,Kennels!$A$5:$E$104,3,FALSE),$G13=VLOOKUP($I13,Kennels!$A$5:$E$104,2,FALSE)),"Fits","Check fit"),"Check kennel ID"))</f>
        <v/>
      </c>
      <c r="M13" s="17">
        <f>IF(OR($H13&lt;&gt;"Confirmed",$I13="",$C13="",$D13="",$D13&lt;=$C13),"",COUNTIFS($I$5:$I$154,$I13,$H$5:$H$154,"Confirmed",$C$5:$C$154,"&lt;"&amp;$D13,$D$5:$D$154,"&gt;"&amp;$C13)-1)</f>
        <v/>
      </c>
      <c r="N13" s="19">
        <f>IF($A13="","",IF(COUNTIF($A$5:$A$154,$A13)&gt;1,"Check booking ID",IF($H13&lt;&gt;"Confirmed","No confirmed assignment",IF(OR($C13="",$D13=""),"Check dates",IF($D13&lt;=$C13,"Check dates",IF($I13="","Needs kennel",IFERROR(IF(VLOOKUP($I13,Kennels!$A$5:$E$104,5,FALSE)&lt;&gt;"Available","Check kennel status",IF($L13&lt;&gt;"Fits","Check compatibility",IF($M13&gt;0,"Conflict: overlap","Ready"))),"Check kennel ID")))))))</f>
        <v/>
      </c>
      <c r="R13">
        <f>Kennels!$A$13</f>
        <v/>
      </c>
    </row>
    <row r="14" ht="25" customHeight="1">
      <c r="A14" s="12" t="inlineStr">
        <is>
          <t>BKG-1010</t>
        </is>
      </c>
      <c r="B14" s="13" t="inlineStr">
        <is>
          <t>Saffron</t>
        </is>
      </c>
      <c r="C14" s="25" t="n">
        <v>46278</v>
      </c>
      <c r="D14" s="25" t="n">
        <v>46280</v>
      </c>
      <c r="E14" s="15" t="n">
        <v>1</v>
      </c>
      <c r="F14" s="26" t="n">
        <v>110</v>
      </c>
      <c r="G14" s="12" t="inlineStr">
        <is>
          <t>Standard</t>
        </is>
      </c>
      <c r="H14" s="12" t="inlineStr">
        <is>
          <t>Confirmed</t>
        </is>
      </c>
      <c r="I14" s="12" t="inlineStr">
        <is>
          <t>K-108</t>
        </is>
      </c>
      <c r="J14" s="20">
        <f>IF(OR($C14="",$D14="",$D14&lt;=$C14),"",$D14-$C14)</f>
        <v/>
      </c>
      <c r="K14" s="21">
        <f>IF($I14="","",IFERROR(VLOOKUP($I14,Kennels!$A$5:$E$104,2,FALSE),"Not found"))</f>
        <v/>
      </c>
      <c r="L14" s="21">
        <f>IF(OR($H14&lt;&gt;"Confirmed",$I14="",$E14="",$F14="",$G14=""),"",IFERROR(IF(AND($E14&lt;=VLOOKUP($I14,Kennels!$A$5:$E$104,4,FALSE),$F14&lt;=VLOOKUP($I14,Kennels!$A$5:$E$104,3,FALSE),$G14=VLOOKUP($I14,Kennels!$A$5:$E$104,2,FALSE)),"Fits","Check fit"),"Check kennel ID"))</f>
        <v/>
      </c>
      <c r="M14" s="20">
        <f>IF(OR($H14&lt;&gt;"Confirmed",$I14="",$C14="",$D14="",$D14&lt;=$C14),"",COUNTIFS($I$5:$I$154,$I14,$H$5:$H$154,"Confirmed",$C$5:$C$154,"&lt;"&amp;$D14,$D$5:$D$154,"&gt;"&amp;$C14)-1)</f>
        <v/>
      </c>
      <c r="N14" s="22">
        <f>IF($A14="","",IF(COUNTIF($A$5:$A$154,$A14)&gt;1,"Check booking ID",IF($H14&lt;&gt;"Confirmed","No confirmed assignment",IF(OR($C14="",$D14=""),"Check dates",IF($D14&lt;=$C14,"Check dates",IF($I14="","Needs kennel",IFERROR(IF(VLOOKUP($I14,Kennels!$A$5:$E$104,5,FALSE)&lt;&gt;"Available","Check kennel status",IF($L14&lt;&gt;"Fits","Check compatibility",IF($M14&gt;0,"Conflict: overlap","Ready"))),"Check kennel ID")))))))</f>
        <v/>
      </c>
      <c r="R14">
        <f>Kennels!$A$14</f>
        <v/>
      </c>
    </row>
    <row r="15" ht="25" customHeight="1">
      <c r="A15" s="12" t="inlineStr">
        <is>
          <t>BKG-1011</t>
        </is>
      </c>
      <c r="B15" s="13" t="inlineStr">
        <is>
          <t>Acorn</t>
        </is>
      </c>
      <c r="C15" s="25" t="n">
        <v>46282</v>
      </c>
      <c r="D15" s="25" t="n">
        <v>46284</v>
      </c>
      <c r="E15" s="15" t="n">
        <v>1</v>
      </c>
      <c r="F15" s="26" t="n">
        <v>30</v>
      </c>
      <c r="G15" s="12" t="inlineStr">
        <is>
          <t>Quiet</t>
        </is>
      </c>
      <c r="H15" s="12" t="inlineStr">
        <is>
          <t>Confirmed</t>
        </is>
      </c>
      <c r="I15" s="12" t="inlineStr"/>
      <c r="J15" s="17">
        <f>IF(OR($C15="",$D15="",$D15&lt;=$C15),"",$D15-$C15)</f>
        <v/>
      </c>
      <c r="K15" s="18">
        <f>IF($I15="","",IFERROR(VLOOKUP($I15,Kennels!$A$5:$E$104,2,FALSE),"Not found"))</f>
        <v/>
      </c>
      <c r="L15" s="18">
        <f>IF(OR($H15&lt;&gt;"Confirmed",$I15="",$E15="",$F15="",$G15=""),"",IFERROR(IF(AND($E15&lt;=VLOOKUP($I15,Kennels!$A$5:$E$104,4,FALSE),$F15&lt;=VLOOKUP($I15,Kennels!$A$5:$E$104,3,FALSE),$G15=VLOOKUP($I15,Kennels!$A$5:$E$104,2,FALSE)),"Fits","Check fit"),"Check kennel ID"))</f>
        <v/>
      </c>
      <c r="M15" s="17">
        <f>IF(OR($H15&lt;&gt;"Confirmed",$I15="",$C15="",$D15="",$D15&lt;=$C15),"",COUNTIFS($I$5:$I$154,$I15,$H$5:$H$154,"Confirmed",$C$5:$C$154,"&lt;"&amp;$D15,$D$5:$D$154,"&gt;"&amp;$C15)-1)</f>
        <v/>
      </c>
      <c r="N15" s="19">
        <f>IF($A15="","",IF(COUNTIF($A$5:$A$154,$A15)&gt;1,"Check booking ID",IF($H15&lt;&gt;"Confirmed","No confirmed assignment",IF(OR($C15="",$D15=""),"Check dates",IF($D15&lt;=$C15,"Check dates",IF($I15="","Needs kennel",IFERROR(IF(VLOOKUP($I15,Kennels!$A$5:$E$104,5,FALSE)&lt;&gt;"Available","Check kennel status",IF($L15&lt;&gt;"Fits","Check compatibility",IF($M15&gt;0,"Conflict: overlap","Ready"))),"Check kennel ID")))))))</f>
        <v/>
      </c>
      <c r="R15">
        <f>Kennels!$A$15</f>
        <v/>
      </c>
    </row>
    <row r="16" ht="25" customHeight="1">
      <c r="A16" s="12" t="n"/>
      <c r="B16" s="13" t="n"/>
      <c r="C16" s="25" t="n"/>
      <c r="D16" s="25" t="n"/>
      <c r="E16" s="15" t="n"/>
      <c r="F16" s="26" t="n"/>
      <c r="G16" s="12" t="n"/>
      <c r="H16" s="12" t="n"/>
      <c r="I16" s="12" t="n"/>
      <c r="J16" s="20">
        <f>IF(OR($C16="",$D16="",$D16&lt;=$C16),"",$D16-$C16)</f>
        <v/>
      </c>
      <c r="K16" s="21">
        <f>IF($I16="","",IFERROR(VLOOKUP($I16,Kennels!$A$5:$E$104,2,FALSE),"Not found"))</f>
        <v/>
      </c>
      <c r="L16" s="21">
        <f>IF(OR($H16&lt;&gt;"Confirmed",$I16="",$E16="",$F16="",$G16=""),"",IFERROR(IF(AND($E16&lt;=VLOOKUP($I16,Kennels!$A$5:$E$104,4,FALSE),$F16&lt;=VLOOKUP($I16,Kennels!$A$5:$E$104,3,FALSE),$G16=VLOOKUP($I16,Kennels!$A$5:$E$104,2,FALSE)),"Fits","Check fit"),"Check kennel ID"))</f>
        <v/>
      </c>
      <c r="M16" s="20">
        <f>IF(OR($H16&lt;&gt;"Confirmed",$I16="",$C16="",$D16="",$D16&lt;=$C16),"",COUNTIFS($I$5:$I$154,$I16,$H$5:$H$154,"Confirmed",$C$5:$C$154,"&lt;"&amp;$D16,$D$5:$D$154,"&gt;"&amp;$C16)-1)</f>
        <v/>
      </c>
      <c r="N16" s="22">
        <f>IF($A16="","",IF(COUNTIF($A$5:$A$154,$A16)&gt;1,"Check booking ID",IF($H16&lt;&gt;"Confirmed","No confirmed assignment",IF(OR($C16="",$D16=""),"Check dates",IF($D16&lt;=$C16,"Check dates",IF($I16="","Needs kennel",IFERROR(IF(VLOOKUP($I16,Kennels!$A$5:$E$104,5,FALSE)&lt;&gt;"Available","Check kennel status",IF($L16&lt;&gt;"Fits","Check compatibility",IF($M16&gt;0,"Conflict: overlap","Ready"))),"Check kennel ID")))))))</f>
        <v/>
      </c>
      <c r="R16">
        <f>Kennels!$A$16</f>
        <v/>
      </c>
    </row>
    <row r="17" ht="25" customHeight="1">
      <c r="A17" s="12" t="n"/>
      <c r="B17" s="13" t="n"/>
      <c r="C17" s="25" t="n"/>
      <c r="D17" s="25" t="n"/>
      <c r="E17" s="15" t="n"/>
      <c r="F17" s="26" t="n"/>
      <c r="G17" s="12" t="n"/>
      <c r="H17" s="12" t="n"/>
      <c r="I17" s="12" t="n"/>
      <c r="J17" s="17">
        <f>IF(OR($C17="",$D17="",$D17&lt;=$C17),"",$D17-$C17)</f>
        <v/>
      </c>
      <c r="K17" s="18">
        <f>IF($I17="","",IFERROR(VLOOKUP($I17,Kennels!$A$5:$E$104,2,FALSE),"Not found"))</f>
        <v/>
      </c>
      <c r="L17" s="18">
        <f>IF(OR($H17&lt;&gt;"Confirmed",$I17="",$E17="",$F17="",$G17=""),"",IFERROR(IF(AND($E17&lt;=VLOOKUP($I17,Kennels!$A$5:$E$104,4,FALSE),$F17&lt;=VLOOKUP($I17,Kennels!$A$5:$E$104,3,FALSE),$G17=VLOOKUP($I17,Kennels!$A$5:$E$104,2,FALSE)),"Fits","Check fit"),"Check kennel ID"))</f>
        <v/>
      </c>
      <c r="M17" s="17">
        <f>IF(OR($H17&lt;&gt;"Confirmed",$I17="",$C17="",$D17="",$D17&lt;=$C17),"",COUNTIFS($I$5:$I$154,$I17,$H$5:$H$154,"Confirmed",$C$5:$C$154,"&lt;"&amp;$D17,$D$5:$D$154,"&gt;"&amp;$C17)-1)</f>
        <v/>
      </c>
      <c r="N17" s="19">
        <f>IF($A17="","",IF(COUNTIF($A$5:$A$154,$A17)&gt;1,"Check booking ID",IF($H17&lt;&gt;"Confirmed","No confirmed assignment",IF(OR($C17="",$D17=""),"Check dates",IF($D17&lt;=$C17,"Check dates",IF($I17="","Needs kennel",IFERROR(IF(VLOOKUP($I17,Kennels!$A$5:$E$104,5,FALSE)&lt;&gt;"Available","Check kennel status",IF($L17&lt;&gt;"Fits","Check compatibility",IF($M17&gt;0,"Conflict: overlap","Ready"))),"Check kennel ID")))))))</f>
        <v/>
      </c>
      <c r="R17">
        <f>Kennels!$A$17</f>
        <v/>
      </c>
    </row>
    <row r="18" ht="25" customHeight="1">
      <c r="A18" s="12" t="n"/>
      <c r="B18" s="13" t="n"/>
      <c r="C18" s="25" t="n"/>
      <c r="D18" s="25" t="n"/>
      <c r="E18" s="15" t="n"/>
      <c r="F18" s="26" t="n"/>
      <c r="G18" s="12" t="n"/>
      <c r="H18" s="12" t="n"/>
      <c r="I18" s="12" t="n"/>
      <c r="J18" s="20">
        <f>IF(OR($C18="",$D18="",$D18&lt;=$C18),"",$D18-$C18)</f>
        <v/>
      </c>
      <c r="K18" s="21">
        <f>IF($I18="","",IFERROR(VLOOKUP($I18,Kennels!$A$5:$E$104,2,FALSE),"Not found"))</f>
        <v/>
      </c>
      <c r="L18" s="21">
        <f>IF(OR($H18&lt;&gt;"Confirmed",$I18="",$E18="",$F18="",$G18=""),"",IFERROR(IF(AND($E18&lt;=VLOOKUP($I18,Kennels!$A$5:$E$104,4,FALSE),$F18&lt;=VLOOKUP($I18,Kennels!$A$5:$E$104,3,FALSE),$G18=VLOOKUP($I18,Kennels!$A$5:$E$104,2,FALSE)),"Fits","Check fit"),"Check kennel ID"))</f>
        <v/>
      </c>
      <c r="M18" s="20">
        <f>IF(OR($H18&lt;&gt;"Confirmed",$I18="",$C18="",$D18="",$D18&lt;=$C18),"",COUNTIFS($I$5:$I$154,$I18,$H$5:$H$154,"Confirmed",$C$5:$C$154,"&lt;"&amp;$D18,$D$5:$D$154,"&gt;"&amp;$C18)-1)</f>
        <v/>
      </c>
      <c r="N18" s="22">
        <f>IF($A18="","",IF(COUNTIF($A$5:$A$154,$A18)&gt;1,"Check booking ID",IF($H18&lt;&gt;"Confirmed","No confirmed assignment",IF(OR($C18="",$D18=""),"Check dates",IF($D18&lt;=$C18,"Check dates",IF($I18="","Needs kennel",IFERROR(IF(VLOOKUP($I18,Kennels!$A$5:$E$104,5,FALSE)&lt;&gt;"Available","Check kennel status",IF($L18&lt;&gt;"Fits","Check compatibility",IF($M18&gt;0,"Conflict: overlap","Ready"))),"Check kennel ID")))))))</f>
        <v/>
      </c>
      <c r="R18">
        <f>Kennels!$A$18</f>
        <v/>
      </c>
    </row>
    <row r="19" ht="25" customHeight="1">
      <c r="A19" s="12" t="n"/>
      <c r="B19" s="13" t="n"/>
      <c r="C19" s="25" t="n"/>
      <c r="D19" s="25" t="n"/>
      <c r="E19" s="15" t="n"/>
      <c r="F19" s="26" t="n"/>
      <c r="G19" s="12" t="n"/>
      <c r="H19" s="12" t="n"/>
      <c r="I19" s="12" t="n"/>
      <c r="J19" s="17">
        <f>IF(OR($C19="",$D19="",$D19&lt;=$C19),"",$D19-$C19)</f>
        <v/>
      </c>
      <c r="K19" s="18">
        <f>IF($I19="","",IFERROR(VLOOKUP($I19,Kennels!$A$5:$E$104,2,FALSE),"Not found"))</f>
        <v/>
      </c>
      <c r="L19" s="18">
        <f>IF(OR($H19&lt;&gt;"Confirmed",$I19="",$E19="",$F19="",$G19=""),"",IFERROR(IF(AND($E19&lt;=VLOOKUP($I19,Kennels!$A$5:$E$104,4,FALSE),$F19&lt;=VLOOKUP($I19,Kennels!$A$5:$E$104,3,FALSE),$G19=VLOOKUP($I19,Kennels!$A$5:$E$104,2,FALSE)),"Fits","Check fit"),"Check kennel ID"))</f>
        <v/>
      </c>
      <c r="M19" s="17">
        <f>IF(OR($H19&lt;&gt;"Confirmed",$I19="",$C19="",$D19="",$D19&lt;=$C19),"",COUNTIFS($I$5:$I$154,$I19,$H$5:$H$154,"Confirmed",$C$5:$C$154,"&lt;"&amp;$D19,$D$5:$D$154,"&gt;"&amp;$C19)-1)</f>
        <v/>
      </c>
      <c r="N19" s="19">
        <f>IF($A19="","",IF(COUNTIF($A$5:$A$154,$A19)&gt;1,"Check booking ID",IF($H19&lt;&gt;"Confirmed","No confirmed assignment",IF(OR($C19="",$D19=""),"Check dates",IF($D19&lt;=$C19,"Check dates",IF($I19="","Needs kennel",IFERROR(IF(VLOOKUP($I19,Kennels!$A$5:$E$104,5,FALSE)&lt;&gt;"Available","Check kennel status",IF($L19&lt;&gt;"Fits","Check compatibility",IF($M19&gt;0,"Conflict: overlap","Ready"))),"Check kennel ID")))))))</f>
        <v/>
      </c>
      <c r="R19">
        <f>Kennels!$A$19</f>
        <v/>
      </c>
    </row>
    <row r="20" ht="25" customHeight="1">
      <c r="A20" s="12" t="n"/>
      <c r="B20" s="13" t="n"/>
      <c r="C20" s="25" t="n"/>
      <c r="D20" s="25" t="n"/>
      <c r="E20" s="15" t="n"/>
      <c r="F20" s="26" t="n"/>
      <c r="G20" s="12" t="n"/>
      <c r="H20" s="12" t="n"/>
      <c r="I20" s="12" t="n"/>
      <c r="J20" s="20">
        <f>IF(OR($C20="",$D20="",$D20&lt;=$C20),"",$D20-$C20)</f>
        <v/>
      </c>
      <c r="K20" s="21">
        <f>IF($I20="","",IFERROR(VLOOKUP($I20,Kennels!$A$5:$E$104,2,FALSE),"Not found"))</f>
        <v/>
      </c>
      <c r="L20" s="21">
        <f>IF(OR($H20&lt;&gt;"Confirmed",$I20="",$E20="",$F20="",$G20=""),"",IFERROR(IF(AND($E20&lt;=VLOOKUP($I20,Kennels!$A$5:$E$104,4,FALSE),$F20&lt;=VLOOKUP($I20,Kennels!$A$5:$E$104,3,FALSE),$G20=VLOOKUP($I20,Kennels!$A$5:$E$104,2,FALSE)),"Fits","Check fit"),"Check kennel ID"))</f>
        <v/>
      </c>
      <c r="M20" s="20">
        <f>IF(OR($H20&lt;&gt;"Confirmed",$I20="",$C20="",$D20="",$D20&lt;=$C20),"",COUNTIFS($I$5:$I$154,$I20,$H$5:$H$154,"Confirmed",$C$5:$C$154,"&lt;"&amp;$D20,$D$5:$D$154,"&gt;"&amp;$C20)-1)</f>
        <v/>
      </c>
      <c r="N20" s="22">
        <f>IF($A20="","",IF(COUNTIF($A$5:$A$154,$A20)&gt;1,"Check booking ID",IF($H20&lt;&gt;"Confirmed","No confirmed assignment",IF(OR($C20="",$D20=""),"Check dates",IF($D20&lt;=$C20,"Check dates",IF($I20="","Needs kennel",IFERROR(IF(VLOOKUP($I20,Kennels!$A$5:$E$104,5,FALSE)&lt;&gt;"Available","Check kennel status",IF($L20&lt;&gt;"Fits","Check compatibility",IF($M20&gt;0,"Conflict: overlap","Ready"))),"Check kennel ID")))))))</f>
        <v/>
      </c>
      <c r="R20">
        <f>Kennels!$A$20</f>
        <v/>
      </c>
    </row>
    <row r="21" ht="25" customHeight="1">
      <c r="A21" s="12" t="n"/>
      <c r="B21" s="13" t="n"/>
      <c r="C21" s="25" t="n"/>
      <c r="D21" s="25" t="n"/>
      <c r="E21" s="15" t="n"/>
      <c r="F21" s="26" t="n"/>
      <c r="G21" s="12" t="n"/>
      <c r="H21" s="12" t="n"/>
      <c r="I21" s="12" t="n"/>
      <c r="J21" s="17">
        <f>IF(OR($C21="",$D21="",$D21&lt;=$C21),"",$D21-$C21)</f>
        <v/>
      </c>
      <c r="K21" s="18">
        <f>IF($I21="","",IFERROR(VLOOKUP($I21,Kennels!$A$5:$E$104,2,FALSE),"Not found"))</f>
        <v/>
      </c>
      <c r="L21" s="18">
        <f>IF(OR($H21&lt;&gt;"Confirmed",$I21="",$E21="",$F21="",$G21=""),"",IFERROR(IF(AND($E21&lt;=VLOOKUP($I21,Kennels!$A$5:$E$104,4,FALSE),$F21&lt;=VLOOKUP($I21,Kennels!$A$5:$E$104,3,FALSE),$G21=VLOOKUP($I21,Kennels!$A$5:$E$104,2,FALSE)),"Fits","Check fit"),"Check kennel ID"))</f>
        <v/>
      </c>
      <c r="M21" s="17">
        <f>IF(OR($H21&lt;&gt;"Confirmed",$I21="",$C21="",$D21="",$D21&lt;=$C21),"",COUNTIFS($I$5:$I$154,$I21,$H$5:$H$154,"Confirmed",$C$5:$C$154,"&lt;"&amp;$D21,$D$5:$D$154,"&gt;"&amp;$C21)-1)</f>
        <v/>
      </c>
      <c r="N21" s="19">
        <f>IF($A21="","",IF(COUNTIF($A$5:$A$154,$A21)&gt;1,"Check booking ID",IF($H21&lt;&gt;"Confirmed","No confirmed assignment",IF(OR($C21="",$D21=""),"Check dates",IF($D21&lt;=$C21,"Check dates",IF($I21="","Needs kennel",IFERROR(IF(VLOOKUP($I21,Kennels!$A$5:$E$104,5,FALSE)&lt;&gt;"Available","Check kennel status",IF($L21&lt;&gt;"Fits","Check compatibility",IF($M21&gt;0,"Conflict: overlap","Ready"))),"Check kennel ID")))))))</f>
        <v/>
      </c>
      <c r="R21">
        <f>Kennels!$A$21</f>
        <v/>
      </c>
    </row>
    <row r="22" ht="25" customHeight="1">
      <c r="A22" s="12" t="n"/>
      <c r="B22" s="13" t="n"/>
      <c r="C22" s="25" t="n"/>
      <c r="D22" s="25" t="n"/>
      <c r="E22" s="15" t="n"/>
      <c r="F22" s="26" t="n"/>
      <c r="G22" s="12" t="n"/>
      <c r="H22" s="12" t="n"/>
      <c r="I22" s="12" t="n"/>
      <c r="J22" s="20">
        <f>IF(OR($C22="",$D22="",$D22&lt;=$C22),"",$D22-$C22)</f>
        <v/>
      </c>
      <c r="K22" s="21">
        <f>IF($I22="","",IFERROR(VLOOKUP($I22,Kennels!$A$5:$E$104,2,FALSE),"Not found"))</f>
        <v/>
      </c>
      <c r="L22" s="21">
        <f>IF(OR($H22&lt;&gt;"Confirmed",$I22="",$E22="",$F22="",$G22=""),"",IFERROR(IF(AND($E22&lt;=VLOOKUP($I22,Kennels!$A$5:$E$104,4,FALSE),$F22&lt;=VLOOKUP($I22,Kennels!$A$5:$E$104,3,FALSE),$G22=VLOOKUP($I22,Kennels!$A$5:$E$104,2,FALSE)),"Fits","Check fit"),"Check kennel ID"))</f>
        <v/>
      </c>
      <c r="M22" s="20">
        <f>IF(OR($H22&lt;&gt;"Confirmed",$I22="",$C22="",$D22="",$D22&lt;=$C22),"",COUNTIFS($I$5:$I$154,$I22,$H$5:$H$154,"Confirmed",$C$5:$C$154,"&lt;"&amp;$D22,$D$5:$D$154,"&gt;"&amp;$C22)-1)</f>
        <v/>
      </c>
      <c r="N22" s="22">
        <f>IF($A22="","",IF(COUNTIF($A$5:$A$154,$A22)&gt;1,"Check booking ID",IF($H22&lt;&gt;"Confirmed","No confirmed assignment",IF(OR($C22="",$D22=""),"Check dates",IF($D22&lt;=$C22,"Check dates",IF($I22="","Needs kennel",IFERROR(IF(VLOOKUP($I22,Kennels!$A$5:$E$104,5,FALSE)&lt;&gt;"Available","Check kennel status",IF($L22&lt;&gt;"Fits","Check compatibility",IF($M22&gt;0,"Conflict: overlap","Ready"))),"Check kennel ID")))))))</f>
        <v/>
      </c>
      <c r="R22">
        <f>Kennels!$A$22</f>
        <v/>
      </c>
    </row>
    <row r="23" ht="25" customHeight="1">
      <c r="A23" s="12" t="n"/>
      <c r="B23" s="13" t="n"/>
      <c r="C23" s="25" t="n"/>
      <c r="D23" s="25" t="n"/>
      <c r="E23" s="15" t="n"/>
      <c r="F23" s="26" t="n"/>
      <c r="G23" s="12" t="n"/>
      <c r="H23" s="12" t="n"/>
      <c r="I23" s="12" t="n"/>
      <c r="J23" s="17">
        <f>IF(OR($C23="",$D23="",$D23&lt;=$C23),"",$D23-$C23)</f>
        <v/>
      </c>
      <c r="K23" s="18">
        <f>IF($I23="","",IFERROR(VLOOKUP($I23,Kennels!$A$5:$E$104,2,FALSE),"Not found"))</f>
        <v/>
      </c>
      <c r="L23" s="18">
        <f>IF(OR($H23&lt;&gt;"Confirmed",$I23="",$E23="",$F23="",$G23=""),"",IFERROR(IF(AND($E23&lt;=VLOOKUP($I23,Kennels!$A$5:$E$104,4,FALSE),$F23&lt;=VLOOKUP($I23,Kennels!$A$5:$E$104,3,FALSE),$G23=VLOOKUP($I23,Kennels!$A$5:$E$104,2,FALSE)),"Fits","Check fit"),"Check kennel ID"))</f>
        <v/>
      </c>
      <c r="M23" s="17">
        <f>IF(OR($H23&lt;&gt;"Confirmed",$I23="",$C23="",$D23="",$D23&lt;=$C23),"",COUNTIFS($I$5:$I$154,$I23,$H$5:$H$154,"Confirmed",$C$5:$C$154,"&lt;"&amp;$D23,$D$5:$D$154,"&gt;"&amp;$C23)-1)</f>
        <v/>
      </c>
      <c r="N23" s="19">
        <f>IF($A23="","",IF(COUNTIF($A$5:$A$154,$A23)&gt;1,"Check booking ID",IF($H23&lt;&gt;"Confirmed","No confirmed assignment",IF(OR($C23="",$D23=""),"Check dates",IF($D23&lt;=$C23,"Check dates",IF($I23="","Needs kennel",IFERROR(IF(VLOOKUP($I23,Kennels!$A$5:$E$104,5,FALSE)&lt;&gt;"Available","Check kennel status",IF($L23&lt;&gt;"Fits","Check compatibility",IF($M23&gt;0,"Conflict: overlap","Ready"))),"Check kennel ID")))))))</f>
        <v/>
      </c>
      <c r="R23">
        <f>Kennels!$A$23</f>
        <v/>
      </c>
    </row>
    <row r="24" ht="25" customHeight="1">
      <c r="A24" s="12" t="n"/>
      <c r="B24" s="13" t="n"/>
      <c r="C24" s="25" t="n"/>
      <c r="D24" s="25" t="n"/>
      <c r="E24" s="15" t="n"/>
      <c r="F24" s="26" t="n"/>
      <c r="G24" s="12" t="n"/>
      <c r="H24" s="12" t="n"/>
      <c r="I24" s="12" t="n"/>
      <c r="J24" s="20">
        <f>IF(OR($C24="",$D24="",$D24&lt;=$C24),"",$D24-$C24)</f>
        <v/>
      </c>
      <c r="K24" s="21">
        <f>IF($I24="","",IFERROR(VLOOKUP($I24,Kennels!$A$5:$E$104,2,FALSE),"Not found"))</f>
        <v/>
      </c>
      <c r="L24" s="21">
        <f>IF(OR($H24&lt;&gt;"Confirmed",$I24="",$E24="",$F24="",$G24=""),"",IFERROR(IF(AND($E24&lt;=VLOOKUP($I24,Kennels!$A$5:$E$104,4,FALSE),$F24&lt;=VLOOKUP($I24,Kennels!$A$5:$E$104,3,FALSE),$G24=VLOOKUP($I24,Kennels!$A$5:$E$104,2,FALSE)),"Fits","Check fit"),"Check kennel ID"))</f>
        <v/>
      </c>
      <c r="M24" s="20">
        <f>IF(OR($H24&lt;&gt;"Confirmed",$I24="",$C24="",$D24="",$D24&lt;=$C24),"",COUNTIFS($I$5:$I$154,$I24,$H$5:$H$154,"Confirmed",$C$5:$C$154,"&lt;"&amp;$D24,$D$5:$D$154,"&gt;"&amp;$C24)-1)</f>
        <v/>
      </c>
      <c r="N24" s="22">
        <f>IF($A24="","",IF(COUNTIF($A$5:$A$154,$A24)&gt;1,"Check booking ID",IF($H24&lt;&gt;"Confirmed","No confirmed assignment",IF(OR($C24="",$D24=""),"Check dates",IF($D24&lt;=$C24,"Check dates",IF($I24="","Needs kennel",IFERROR(IF(VLOOKUP($I24,Kennels!$A$5:$E$104,5,FALSE)&lt;&gt;"Available","Check kennel status",IF($L24&lt;&gt;"Fits","Check compatibility",IF($M24&gt;0,"Conflict: overlap","Ready"))),"Check kennel ID")))))))</f>
        <v/>
      </c>
      <c r="R24">
        <f>Kennels!$A$24</f>
        <v/>
      </c>
    </row>
    <row r="25" ht="25" customHeight="1">
      <c r="A25" s="12" t="n"/>
      <c r="B25" s="13" t="n"/>
      <c r="C25" s="25" t="n"/>
      <c r="D25" s="25" t="n"/>
      <c r="E25" s="15" t="n"/>
      <c r="F25" s="26" t="n"/>
      <c r="G25" s="12" t="n"/>
      <c r="H25" s="12" t="n"/>
      <c r="I25" s="12" t="n"/>
      <c r="J25" s="17">
        <f>IF(OR($C25="",$D25="",$D25&lt;=$C25),"",$D25-$C25)</f>
        <v/>
      </c>
      <c r="K25" s="18">
        <f>IF($I25="","",IFERROR(VLOOKUP($I25,Kennels!$A$5:$E$104,2,FALSE),"Not found"))</f>
        <v/>
      </c>
      <c r="L25" s="18">
        <f>IF(OR($H25&lt;&gt;"Confirmed",$I25="",$E25="",$F25="",$G25=""),"",IFERROR(IF(AND($E25&lt;=VLOOKUP($I25,Kennels!$A$5:$E$104,4,FALSE),$F25&lt;=VLOOKUP($I25,Kennels!$A$5:$E$104,3,FALSE),$G25=VLOOKUP($I25,Kennels!$A$5:$E$104,2,FALSE)),"Fits","Check fit"),"Check kennel ID"))</f>
        <v/>
      </c>
      <c r="M25" s="17">
        <f>IF(OR($H25&lt;&gt;"Confirmed",$I25="",$C25="",$D25="",$D25&lt;=$C25),"",COUNTIFS($I$5:$I$154,$I25,$H$5:$H$154,"Confirmed",$C$5:$C$154,"&lt;"&amp;$D25,$D$5:$D$154,"&gt;"&amp;$C25)-1)</f>
        <v/>
      </c>
      <c r="N25" s="19">
        <f>IF($A25="","",IF(COUNTIF($A$5:$A$154,$A25)&gt;1,"Check booking ID",IF($H25&lt;&gt;"Confirmed","No confirmed assignment",IF(OR($C25="",$D25=""),"Check dates",IF($D25&lt;=$C25,"Check dates",IF($I25="","Needs kennel",IFERROR(IF(VLOOKUP($I25,Kennels!$A$5:$E$104,5,FALSE)&lt;&gt;"Available","Check kennel status",IF($L25&lt;&gt;"Fits","Check compatibility",IF($M25&gt;0,"Conflict: overlap","Ready"))),"Check kennel ID")))))))</f>
        <v/>
      </c>
      <c r="R25">
        <f>Kennels!$A$25</f>
        <v/>
      </c>
    </row>
    <row r="26" ht="25" customHeight="1">
      <c r="A26" s="12" t="n"/>
      <c r="B26" s="13" t="n"/>
      <c r="C26" s="25" t="n"/>
      <c r="D26" s="25" t="n"/>
      <c r="E26" s="15" t="n"/>
      <c r="F26" s="26" t="n"/>
      <c r="G26" s="12" t="n"/>
      <c r="H26" s="12" t="n"/>
      <c r="I26" s="12" t="n"/>
      <c r="J26" s="20">
        <f>IF(OR($C26="",$D26="",$D26&lt;=$C26),"",$D26-$C26)</f>
        <v/>
      </c>
      <c r="K26" s="21">
        <f>IF($I26="","",IFERROR(VLOOKUP($I26,Kennels!$A$5:$E$104,2,FALSE),"Not found"))</f>
        <v/>
      </c>
      <c r="L26" s="21">
        <f>IF(OR($H26&lt;&gt;"Confirmed",$I26="",$E26="",$F26="",$G26=""),"",IFERROR(IF(AND($E26&lt;=VLOOKUP($I26,Kennels!$A$5:$E$104,4,FALSE),$F26&lt;=VLOOKUP($I26,Kennels!$A$5:$E$104,3,FALSE),$G26=VLOOKUP($I26,Kennels!$A$5:$E$104,2,FALSE)),"Fits","Check fit"),"Check kennel ID"))</f>
        <v/>
      </c>
      <c r="M26" s="20">
        <f>IF(OR($H26&lt;&gt;"Confirmed",$I26="",$C26="",$D26="",$D26&lt;=$C26),"",COUNTIFS($I$5:$I$154,$I26,$H$5:$H$154,"Confirmed",$C$5:$C$154,"&lt;"&amp;$D26,$D$5:$D$154,"&gt;"&amp;$C26)-1)</f>
        <v/>
      </c>
      <c r="N26" s="22">
        <f>IF($A26="","",IF(COUNTIF($A$5:$A$154,$A26)&gt;1,"Check booking ID",IF($H26&lt;&gt;"Confirmed","No confirmed assignment",IF(OR($C26="",$D26=""),"Check dates",IF($D26&lt;=$C26,"Check dates",IF($I26="","Needs kennel",IFERROR(IF(VLOOKUP($I26,Kennels!$A$5:$E$104,5,FALSE)&lt;&gt;"Available","Check kennel status",IF($L26&lt;&gt;"Fits","Check compatibility",IF($M26&gt;0,"Conflict: overlap","Ready"))),"Check kennel ID")))))))</f>
        <v/>
      </c>
      <c r="R26">
        <f>Kennels!$A$26</f>
        <v/>
      </c>
    </row>
    <row r="27" ht="25" customHeight="1">
      <c r="A27" s="12" t="n"/>
      <c r="B27" s="13" t="n"/>
      <c r="C27" s="25" t="n"/>
      <c r="D27" s="25" t="n"/>
      <c r="E27" s="15" t="n"/>
      <c r="F27" s="26" t="n"/>
      <c r="G27" s="12" t="n"/>
      <c r="H27" s="12" t="n"/>
      <c r="I27" s="12" t="n"/>
      <c r="J27" s="17">
        <f>IF(OR($C27="",$D27="",$D27&lt;=$C27),"",$D27-$C27)</f>
        <v/>
      </c>
      <c r="K27" s="18">
        <f>IF($I27="","",IFERROR(VLOOKUP($I27,Kennels!$A$5:$E$104,2,FALSE),"Not found"))</f>
        <v/>
      </c>
      <c r="L27" s="18">
        <f>IF(OR($H27&lt;&gt;"Confirmed",$I27="",$E27="",$F27="",$G27=""),"",IFERROR(IF(AND($E27&lt;=VLOOKUP($I27,Kennels!$A$5:$E$104,4,FALSE),$F27&lt;=VLOOKUP($I27,Kennels!$A$5:$E$104,3,FALSE),$G27=VLOOKUP($I27,Kennels!$A$5:$E$104,2,FALSE)),"Fits","Check fit"),"Check kennel ID"))</f>
        <v/>
      </c>
      <c r="M27" s="17">
        <f>IF(OR($H27&lt;&gt;"Confirmed",$I27="",$C27="",$D27="",$D27&lt;=$C27),"",COUNTIFS($I$5:$I$154,$I27,$H$5:$H$154,"Confirmed",$C$5:$C$154,"&lt;"&amp;$D27,$D$5:$D$154,"&gt;"&amp;$C27)-1)</f>
        <v/>
      </c>
      <c r="N27" s="19">
        <f>IF($A27="","",IF(COUNTIF($A$5:$A$154,$A27)&gt;1,"Check booking ID",IF($H27&lt;&gt;"Confirmed","No confirmed assignment",IF(OR($C27="",$D27=""),"Check dates",IF($D27&lt;=$C27,"Check dates",IF($I27="","Needs kennel",IFERROR(IF(VLOOKUP($I27,Kennels!$A$5:$E$104,5,FALSE)&lt;&gt;"Available","Check kennel status",IF($L27&lt;&gt;"Fits","Check compatibility",IF($M27&gt;0,"Conflict: overlap","Ready"))),"Check kennel ID")))))))</f>
        <v/>
      </c>
      <c r="R27">
        <f>Kennels!$A$27</f>
        <v/>
      </c>
    </row>
    <row r="28" ht="25" customHeight="1">
      <c r="A28" s="12" t="n"/>
      <c r="B28" s="13" t="n"/>
      <c r="C28" s="25" t="n"/>
      <c r="D28" s="25" t="n"/>
      <c r="E28" s="15" t="n"/>
      <c r="F28" s="26" t="n"/>
      <c r="G28" s="12" t="n"/>
      <c r="H28" s="12" t="n"/>
      <c r="I28" s="12" t="n"/>
      <c r="J28" s="20">
        <f>IF(OR($C28="",$D28="",$D28&lt;=$C28),"",$D28-$C28)</f>
        <v/>
      </c>
      <c r="K28" s="21">
        <f>IF($I28="","",IFERROR(VLOOKUP($I28,Kennels!$A$5:$E$104,2,FALSE),"Not found"))</f>
        <v/>
      </c>
      <c r="L28" s="21">
        <f>IF(OR($H28&lt;&gt;"Confirmed",$I28="",$E28="",$F28="",$G28=""),"",IFERROR(IF(AND($E28&lt;=VLOOKUP($I28,Kennels!$A$5:$E$104,4,FALSE),$F28&lt;=VLOOKUP($I28,Kennels!$A$5:$E$104,3,FALSE),$G28=VLOOKUP($I28,Kennels!$A$5:$E$104,2,FALSE)),"Fits","Check fit"),"Check kennel ID"))</f>
        <v/>
      </c>
      <c r="M28" s="20">
        <f>IF(OR($H28&lt;&gt;"Confirmed",$I28="",$C28="",$D28="",$D28&lt;=$C28),"",COUNTIFS($I$5:$I$154,$I28,$H$5:$H$154,"Confirmed",$C$5:$C$154,"&lt;"&amp;$D28,$D$5:$D$154,"&gt;"&amp;$C28)-1)</f>
        <v/>
      </c>
      <c r="N28" s="22">
        <f>IF($A28="","",IF(COUNTIF($A$5:$A$154,$A28)&gt;1,"Check booking ID",IF($H28&lt;&gt;"Confirmed","No confirmed assignment",IF(OR($C28="",$D28=""),"Check dates",IF($D28&lt;=$C28,"Check dates",IF($I28="","Needs kennel",IFERROR(IF(VLOOKUP($I28,Kennels!$A$5:$E$104,5,FALSE)&lt;&gt;"Available","Check kennel status",IF($L28&lt;&gt;"Fits","Check compatibility",IF($M28&gt;0,"Conflict: overlap","Ready"))),"Check kennel ID")))))))</f>
        <v/>
      </c>
      <c r="R28">
        <f>Kennels!$A$28</f>
        <v/>
      </c>
    </row>
    <row r="29" ht="25" customHeight="1">
      <c r="A29" s="12" t="n"/>
      <c r="B29" s="13" t="n"/>
      <c r="C29" s="25" t="n"/>
      <c r="D29" s="25" t="n"/>
      <c r="E29" s="15" t="n"/>
      <c r="F29" s="26" t="n"/>
      <c r="G29" s="12" t="n"/>
      <c r="H29" s="12" t="n"/>
      <c r="I29" s="12" t="n"/>
      <c r="J29" s="17">
        <f>IF(OR($C29="",$D29="",$D29&lt;=$C29),"",$D29-$C29)</f>
        <v/>
      </c>
      <c r="K29" s="18">
        <f>IF($I29="","",IFERROR(VLOOKUP($I29,Kennels!$A$5:$E$104,2,FALSE),"Not found"))</f>
        <v/>
      </c>
      <c r="L29" s="18">
        <f>IF(OR($H29&lt;&gt;"Confirmed",$I29="",$E29="",$F29="",$G29=""),"",IFERROR(IF(AND($E29&lt;=VLOOKUP($I29,Kennels!$A$5:$E$104,4,FALSE),$F29&lt;=VLOOKUP($I29,Kennels!$A$5:$E$104,3,FALSE),$G29=VLOOKUP($I29,Kennels!$A$5:$E$104,2,FALSE)),"Fits","Check fit"),"Check kennel ID"))</f>
        <v/>
      </c>
      <c r="M29" s="17">
        <f>IF(OR($H29&lt;&gt;"Confirmed",$I29="",$C29="",$D29="",$D29&lt;=$C29),"",COUNTIFS($I$5:$I$154,$I29,$H$5:$H$154,"Confirmed",$C$5:$C$154,"&lt;"&amp;$D29,$D$5:$D$154,"&gt;"&amp;$C29)-1)</f>
        <v/>
      </c>
      <c r="N29" s="19">
        <f>IF($A29="","",IF(COUNTIF($A$5:$A$154,$A29)&gt;1,"Check booking ID",IF($H29&lt;&gt;"Confirmed","No confirmed assignment",IF(OR($C29="",$D29=""),"Check dates",IF($D29&lt;=$C29,"Check dates",IF($I29="","Needs kennel",IFERROR(IF(VLOOKUP($I29,Kennels!$A$5:$E$104,5,FALSE)&lt;&gt;"Available","Check kennel status",IF($L29&lt;&gt;"Fits","Check compatibility",IF($M29&gt;0,"Conflict: overlap","Ready"))),"Check kennel ID")))))))</f>
        <v/>
      </c>
      <c r="R29">
        <f>Kennels!$A$29</f>
        <v/>
      </c>
    </row>
    <row r="30" ht="25" customHeight="1">
      <c r="A30" s="12" t="n"/>
      <c r="B30" s="13" t="n"/>
      <c r="C30" s="25" t="n"/>
      <c r="D30" s="25" t="n"/>
      <c r="E30" s="15" t="n"/>
      <c r="F30" s="26" t="n"/>
      <c r="G30" s="12" t="n"/>
      <c r="H30" s="12" t="n"/>
      <c r="I30" s="12" t="n"/>
      <c r="J30" s="20">
        <f>IF(OR($C30="",$D30="",$D30&lt;=$C30),"",$D30-$C30)</f>
        <v/>
      </c>
      <c r="K30" s="21">
        <f>IF($I30="","",IFERROR(VLOOKUP($I30,Kennels!$A$5:$E$104,2,FALSE),"Not found"))</f>
        <v/>
      </c>
      <c r="L30" s="21">
        <f>IF(OR($H30&lt;&gt;"Confirmed",$I30="",$E30="",$F30="",$G30=""),"",IFERROR(IF(AND($E30&lt;=VLOOKUP($I30,Kennels!$A$5:$E$104,4,FALSE),$F30&lt;=VLOOKUP($I30,Kennels!$A$5:$E$104,3,FALSE),$G30=VLOOKUP($I30,Kennels!$A$5:$E$104,2,FALSE)),"Fits","Check fit"),"Check kennel ID"))</f>
        <v/>
      </c>
      <c r="M30" s="20">
        <f>IF(OR($H30&lt;&gt;"Confirmed",$I30="",$C30="",$D30="",$D30&lt;=$C30),"",COUNTIFS($I$5:$I$154,$I30,$H$5:$H$154,"Confirmed",$C$5:$C$154,"&lt;"&amp;$D30,$D$5:$D$154,"&gt;"&amp;$C30)-1)</f>
        <v/>
      </c>
      <c r="N30" s="22">
        <f>IF($A30="","",IF(COUNTIF($A$5:$A$154,$A30)&gt;1,"Check booking ID",IF($H30&lt;&gt;"Confirmed","No confirmed assignment",IF(OR($C30="",$D30=""),"Check dates",IF($D30&lt;=$C30,"Check dates",IF($I30="","Needs kennel",IFERROR(IF(VLOOKUP($I30,Kennels!$A$5:$E$104,5,FALSE)&lt;&gt;"Available","Check kennel status",IF($L30&lt;&gt;"Fits","Check compatibility",IF($M30&gt;0,"Conflict: overlap","Ready"))),"Check kennel ID")))))))</f>
        <v/>
      </c>
      <c r="R30">
        <f>Kennels!$A$30</f>
        <v/>
      </c>
    </row>
    <row r="31" ht="25" customHeight="1">
      <c r="A31" s="12" t="n"/>
      <c r="B31" s="13" t="n"/>
      <c r="C31" s="25" t="n"/>
      <c r="D31" s="25" t="n"/>
      <c r="E31" s="15" t="n"/>
      <c r="F31" s="26" t="n"/>
      <c r="G31" s="12" t="n"/>
      <c r="H31" s="12" t="n"/>
      <c r="I31" s="12" t="n"/>
      <c r="J31" s="17">
        <f>IF(OR($C31="",$D31="",$D31&lt;=$C31),"",$D31-$C31)</f>
        <v/>
      </c>
      <c r="K31" s="18">
        <f>IF($I31="","",IFERROR(VLOOKUP($I31,Kennels!$A$5:$E$104,2,FALSE),"Not found"))</f>
        <v/>
      </c>
      <c r="L31" s="18">
        <f>IF(OR($H31&lt;&gt;"Confirmed",$I31="",$E31="",$F31="",$G31=""),"",IFERROR(IF(AND($E31&lt;=VLOOKUP($I31,Kennels!$A$5:$E$104,4,FALSE),$F31&lt;=VLOOKUP($I31,Kennels!$A$5:$E$104,3,FALSE),$G31=VLOOKUP($I31,Kennels!$A$5:$E$104,2,FALSE)),"Fits","Check fit"),"Check kennel ID"))</f>
        <v/>
      </c>
      <c r="M31" s="17">
        <f>IF(OR($H31&lt;&gt;"Confirmed",$I31="",$C31="",$D31="",$D31&lt;=$C31),"",COUNTIFS($I$5:$I$154,$I31,$H$5:$H$154,"Confirmed",$C$5:$C$154,"&lt;"&amp;$D31,$D$5:$D$154,"&gt;"&amp;$C31)-1)</f>
        <v/>
      </c>
      <c r="N31" s="19">
        <f>IF($A31="","",IF(COUNTIF($A$5:$A$154,$A31)&gt;1,"Check booking ID",IF($H31&lt;&gt;"Confirmed","No confirmed assignment",IF(OR($C31="",$D31=""),"Check dates",IF($D31&lt;=$C31,"Check dates",IF($I31="","Needs kennel",IFERROR(IF(VLOOKUP($I31,Kennels!$A$5:$E$104,5,FALSE)&lt;&gt;"Available","Check kennel status",IF($L31&lt;&gt;"Fits","Check compatibility",IF($M31&gt;0,"Conflict: overlap","Ready"))),"Check kennel ID")))))))</f>
        <v/>
      </c>
      <c r="R31">
        <f>Kennels!$A$31</f>
        <v/>
      </c>
    </row>
    <row r="32" ht="25" customHeight="1">
      <c r="A32" s="12" t="n"/>
      <c r="B32" s="13" t="n"/>
      <c r="C32" s="25" t="n"/>
      <c r="D32" s="25" t="n"/>
      <c r="E32" s="15" t="n"/>
      <c r="F32" s="26" t="n"/>
      <c r="G32" s="12" t="n"/>
      <c r="H32" s="12" t="n"/>
      <c r="I32" s="12" t="n"/>
      <c r="J32" s="20">
        <f>IF(OR($C32="",$D32="",$D32&lt;=$C32),"",$D32-$C32)</f>
        <v/>
      </c>
      <c r="K32" s="21">
        <f>IF($I32="","",IFERROR(VLOOKUP($I32,Kennels!$A$5:$E$104,2,FALSE),"Not found"))</f>
        <v/>
      </c>
      <c r="L32" s="21">
        <f>IF(OR($H32&lt;&gt;"Confirmed",$I32="",$E32="",$F32="",$G32=""),"",IFERROR(IF(AND($E32&lt;=VLOOKUP($I32,Kennels!$A$5:$E$104,4,FALSE),$F32&lt;=VLOOKUP($I32,Kennels!$A$5:$E$104,3,FALSE),$G32=VLOOKUP($I32,Kennels!$A$5:$E$104,2,FALSE)),"Fits","Check fit"),"Check kennel ID"))</f>
        <v/>
      </c>
      <c r="M32" s="20">
        <f>IF(OR($H32&lt;&gt;"Confirmed",$I32="",$C32="",$D32="",$D32&lt;=$C32),"",COUNTIFS($I$5:$I$154,$I32,$H$5:$H$154,"Confirmed",$C$5:$C$154,"&lt;"&amp;$D32,$D$5:$D$154,"&gt;"&amp;$C32)-1)</f>
        <v/>
      </c>
      <c r="N32" s="22">
        <f>IF($A32="","",IF(COUNTIF($A$5:$A$154,$A32)&gt;1,"Check booking ID",IF($H32&lt;&gt;"Confirmed","No confirmed assignment",IF(OR($C32="",$D32=""),"Check dates",IF($D32&lt;=$C32,"Check dates",IF($I32="","Needs kennel",IFERROR(IF(VLOOKUP($I32,Kennels!$A$5:$E$104,5,FALSE)&lt;&gt;"Available","Check kennel status",IF($L32&lt;&gt;"Fits","Check compatibility",IF($M32&gt;0,"Conflict: overlap","Ready"))),"Check kennel ID")))))))</f>
        <v/>
      </c>
      <c r="R32">
        <f>Kennels!$A$32</f>
        <v/>
      </c>
    </row>
    <row r="33" ht="25" customHeight="1">
      <c r="A33" s="12" t="n"/>
      <c r="B33" s="13" t="n"/>
      <c r="C33" s="25" t="n"/>
      <c r="D33" s="25" t="n"/>
      <c r="E33" s="15" t="n"/>
      <c r="F33" s="26" t="n"/>
      <c r="G33" s="12" t="n"/>
      <c r="H33" s="12" t="n"/>
      <c r="I33" s="12" t="n"/>
      <c r="J33" s="17">
        <f>IF(OR($C33="",$D33="",$D33&lt;=$C33),"",$D33-$C33)</f>
        <v/>
      </c>
      <c r="K33" s="18">
        <f>IF($I33="","",IFERROR(VLOOKUP($I33,Kennels!$A$5:$E$104,2,FALSE),"Not found"))</f>
        <v/>
      </c>
      <c r="L33" s="18">
        <f>IF(OR($H33&lt;&gt;"Confirmed",$I33="",$E33="",$F33="",$G33=""),"",IFERROR(IF(AND($E33&lt;=VLOOKUP($I33,Kennels!$A$5:$E$104,4,FALSE),$F33&lt;=VLOOKUP($I33,Kennels!$A$5:$E$104,3,FALSE),$G33=VLOOKUP($I33,Kennels!$A$5:$E$104,2,FALSE)),"Fits","Check fit"),"Check kennel ID"))</f>
        <v/>
      </c>
      <c r="M33" s="17">
        <f>IF(OR($H33&lt;&gt;"Confirmed",$I33="",$C33="",$D33="",$D33&lt;=$C33),"",COUNTIFS($I$5:$I$154,$I33,$H$5:$H$154,"Confirmed",$C$5:$C$154,"&lt;"&amp;$D33,$D$5:$D$154,"&gt;"&amp;$C33)-1)</f>
        <v/>
      </c>
      <c r="N33" s="19">
        <f>IF($A33="","",IF(COUNTIF($A$5:$A$154,$A33)&gt;1,"Check booking ID",IF($H33&lt;&gt;"Confirmed","No confirmed assignment",IF(OR($C33="",$D33=""),"Check dates",IF($D33&lt;=$C33,"Check dates",IF($I33="","Needs kennel",IFERROR(IF(VLOOKUP($I33,Kennels!$A$5:$E$104,5,FALSE)&lt;&gt;"Available","Check kennel status",IF($L33&lt;&gt;"Fits","Check compatibility",IF($M33&gt;0,"Conflict: overlap","Ready"))),"Check kennel ID")))))))</f>
        <v/>
      </c>
      <c r="R33">
        <f>Kennels!$A$33</f>
        <v/>
      </c>
    </row>
    <row r="34" ht="25" customHeight="1">
      <c r="A34" s="12" t="n"/>
      <c r="B34" s="13" t="n"/>
      <c r="C34" s="25" t="n"/>
      <c r="D34" s="25" t="n"/>
      <c r="E34" s="15" t="n"/>
      <c r="F34" s="26" t="n"/>
      <c r="G34" s="12" t="n"/>
      <c r="H34" s="12" t="n"/>
      <c r="I34" s="12" t="n"/>
      <c r="J34" s="20">
        <f>IF(OR($C34="",$D34="",$D34&lt;=$C34),"",$D34-$C34)</f>
        <v/>
      </c>
      <c r="K34" s="21">
        <f>IF($I34="","",IFERROR(VLOOKUP($I34,Kennels!$A$5:$E$104,2,FALSE),"Not found"))</f>
        <v/>
      </c>
      <c r="L34" s="21">
        <f>IF(OR($H34&lt;&gt;"Confirmed",$I34="",$E34="",$F34="",$G34=""),"",IFERROR(IF(AND($E34&lt;=VLOOKUP($I34,Kennels!$A$5:$E$104,4,FALSE),$F34&lt;=VLOOKUP($I34,Kennels!$A$5:$E$104,3,FALSE),$G34=VLOOKUP($I34,Kennels!$A$5:$E$104,2,FALSE)),"Fits","Check fit"),"Check kennel ID"))</f>
        <v/>
      </c>
      <c r="M34" s="20">
        <f>IF(OR($H34&lt;&gt;"Confirmed",$I34="",$C34="",$D34="",$D34&lt;=$C34),"",COUNTIFS($I$5:$I$154,$I34,$H$5:$H$154,"Confirmed",$C$5:$C$154,"&lt;"&amp;$D34,$D$5:$D$154,"&gt;"&amp;$C34)-1)</f>
        <v/>
      </c>
      <c r="N34" s="22">
        <f>IF($A34="","",IF(COUNTIF($A$5:$A$154,$A34)&gt;1,"Check booking ID",IF($H34&lt;&gt;"Confirmed","No confirmed assignment",IF(OR($C34="",$D34=""),"Check dates",IF($D34&lt;=$C34,"Check dates",IF($I34="","Needs kennel",IFERROR(IF(VLOOKUP($I34,Kennels!$A$5:$E$104,5,FALSE)&lt;&gt;"Available","Check kennel status",IF($L34&lt;&gt;"Fits","Check compatibility",IF($M34&gt;0,"Conflict: overlap","Ready"))),"Check kennel ID")))))))</f>
        <v/>
      </c>
      <c r="R34">
        <f>Kennels!$A$34</f>
        <v/>
      </c>
    </row>
    <row r="35" ht="25" customHeight="1">
      <c r="A35" s="12" t="n"/>
      <c r="B35" s="13" t="n"/>
      <c r="C35" s="25" t="n"/>
      <c r="D35" s="25" t="n"/>
      <c r="E35" s="15" t="n"/>
      <c r="F35" s="26" t="n"/>
      <c r="G35" s="12" t="n"/>
      <c r="H35" s="12" t="n"/>
      <c r="I35" s="12" t="n"/>
      <c r="J35" s="17">
        <f>IF(OR($C35="",$D35="",$D35&lt;=$C35),"",$D35-$C35)</f>
        <v/>
      </c>
      <c r="K35" s="18">
        <f>IF($I35="","",IFERROR(VLOOKUP($I35,Kennels!$A$5:$E$104,2,FALSE),"Not found"))</f>
        <v/>
      </c>
      <c r="L35" s="18">
        <f>IF(OR($H35&lt;&gt;"Confirmed",$I35="",$E35="",$F35="",$G35=""),"",IFERROR(IF(AND($E35&lt;=VLOOKUP($I35,Kennels!$A$5:$E$104,4,FALSE),$F35&lt;=VLOOKUP($I35,Kennels!$A$5:$E$104,3,FALSE),$G35=VLOOKUP($I35,Kennels!$A$5:$E$104,2,FALSE)),"Fits","Check fit"),"Check kennel ID"))</f>
        <v/>
      </c>
      <c r="M35" s="17">
        <f>IF(OR($H35&lt;&gt;"Confirmed",$I35="",$C35="",$D35="",$D35&lt;=$C35),"",COUNTIFS($I$5:$I$154,$I35,$H$5:$H$154,"Confirmed",$C$5:$C$154,"&lt;"&amp;$D35,$D$5:$D$154,"&gt;"&amp;$C35)-1)</f>
        <v/>
      </c>
      <c r="N35" s="19">
        <f>IF($A35="","",IF(COUNTIF($A$5:$A$154,$A35)&gt;1,"Check booking ID",IF($H35&lt;&gt;"Confirmed","No confirmed assignment",IF(OR($C35="",$D35=""),"Check dates",IF($D35&lt;=$C35,"Check dates",IF($I35="","Needs kennel",IFERROR(IF(VLOOKUP($I35,Kennels!$A$5:$E$104,5,FALSE)&lt;&gt;"Available","Check kennel status",IF($L35&lt;&gt;"Fits","Check compatibility",IF($M35&gt;0,"Conflict: overlap","Ready"))),"Check kennel ID")))))))</f>
        <v/>
      </c>
      <c r="R35">
        <f>Kennels!$A$35</f>
        <v/>
      </c>
    </row>
    <row r="36" ht="25" customHeight="1">
      <c r="A36" s="12" t="n"/>
      <c r="B36" s="13" t="n"/>
      <c r="C36" s="25" t="n"/>
      <c r="D36" s="25" t="n"/>
      <c r="E36" s="15" t="n"/>
      <c r="F36" s="26" t="n"/>
      <c r="G36" s="12" t="n"/>
      <c r="H36" s="12" t="n"/>
      <c r="I36" s="12" t="n"/>
      <c r="J36" s="20">
        <f>IF(OR($C36="",$D36="",$D36&lt;=$C36),"",$D36-$C36)</f>
        <v/>
      </c>
      <c r="K36" s="21">
        <f>IF($I36="","",IFERROR(VLOOKUP($I36,Kennels!$A$5:$E$104,2,FALSE),"Not found"))</f>
        <v/>
      </c>
      <c r="L36" s="21">
        <f>IF(OR($H36&lt;&gt;"Confirmed",$I36="",$E36="",$F36="",$G36=""),"",IFERROR(IF(AND($E36&lt;=VLOOKUP($I36,Kennels!$A$5:$E$104,4,FALSE),$F36&lt;=VLOOKUP($I36,Kennels!$A$5:$E$104,3,FALSE),$G36=VLOOKUP($I36,Kennels!$A$5:$E$104,2,FALSE)),"Fits","Check fit"),"Check kennel ID"))</f>
        <v/>
      </c>
      <c r="M36" s="20">
        <f>IF(OR($H36&lt;&gt;"Confirmed",$I36="",$C36="",$D36="",$D36&lt;=$C36),"",COUNTIFS($I$5:$I$154,$I36,$H$5:$H$154,"Confirmed",$C$5:$C$154,"&lt;"&amp;$D36,$D$5:$D$154,"&gt;"&amp;$C36)-1)</f>
        <v/>
      </c>
      <c r="N36" s="22">
        <f>IF($A36="","",IF(COUNTIF($A$5:$A$154,$A36)&gt;1,"Check booking ID",IF($H36&lt;&gt;"Confirmed","No confirmed assignment",IF(OR($C36="",$D36=""),"Check dates",IF($D36&lt;=$C36,"Check dates",IF($I36="","Needs kennel",IFERROR(IF(VLOOKUP($I36,Kennels!$A$5:$E$104,5,FALSE)&lt;&gt;"Available","Check kennel status",IF($L36&lt;&gt;"Fits","Check compatibility",IF($M36&gt;0,"Conflict: overlap","Ready"))),"Check kennel ID")))))))</f>
        <v/>
      </c>
      <c r="R36">
        <f>Kennels!$A$36</f>
        <v/>
      </c>
    </row>
    <row r="37" ht="25" customHeight="1">
      <c r="A37" s="12" t="n"/>
      <c r="B37" s="13" t="n"/>
      <c r="C37" s="25" t="n"/>
      <c r="D37" s="25" t="n"/>
      <c r="E37" s="15" t="n"/>
      <c r="F37" s="26" t="n"/>
      <c r="G37" s="12" t="n"/>
      <c r="H37" s="12" t="n"/>
      <c r="I37" s="12" t="n"/>
      <c r="J37" s="17">
        <f>IF(OR($C37="",$D37="",$D37&lt;=$C37),"",$D37-$C37)</f>
        <v/>
      </c>
      <c r="K37" s="18">
        <f>IF($I37="","",IFERROR(VLOOKUP($I37,Kennels!$A$5:$E$104,2,FALSE),"Not found"))</f>
        <v/>
      </c>
      <c r="L37" s="18">
        <f>IF(OR($H37&lt;&gt;"Confirmed",$I37="",$E37="",$F37="",$G37=""),"",IFERROR(IF(AND($E37&lt;=VLOOKUP($I37,Kennels!$A$5:$E$104,4,FALSE),$F37&lt;=VLOOKUP($I37,Kennels!$A$5:$E$104,3,FALSE),$G37=VLOOKUP($I37,Kennels!$A$5:$E$104,2,FALSE)),"Fits","Check fit"),"Check kennel ID"))</f>
        <v/>
      </c>
      <c r="M37" s="17">
        <f>IF(OR($H37&lt;&gt;"Confirmed",$I37="",$C37="",$D37="",$D37&lt;=$C37),"",COUNTIFS($I$5:$I$154,$I37,$H$5:$H$154,"Confirmed",$C$5:$C$154,"&lt;"&amp;$D37,$D$5:$D$154,"&gt;"&amp;$C37)-1)</f>
        <v/>
      </c>
      <c r="N37" s="19">
        <f>IF($A37="","",IF(COUNTIF($A$5:$A$154,$A37)&gt;1,"Check booking ID",IF($H37&lt;&gt;"Confirmed","No confirmed assignment",IF(OR($C37="",$D37=""),"Check dates",IF($D37&lt;=$C37,"Check dates",IF($I37="","Needs kennel",IFERROR(IF(VLOOKUP($I37,Kennels!$A$5:$E$104,5,FALSE)&lt;&gt;"Available","Check kennel status",IF($L37&lt;&gt;"Fits","Check compatibility",IF($M37&gt;0,"Conflict: overlap","Ready"))),"Check kennel ID")))))))</f>
        <v/>
      </c>
      <c r="R37">
        <f>Kennels!$A$37</f>
        <v/>
      </c>
    </row>
    <row r="38" ht="25" customHeight="1">
      <c r="A38" s="12" t="n"/>
      <c r="B38" s="13" t="n"/>
      <c r="C38" s="25" t="n"/>
      <c r="D38" s="25" t="n"/>
      <c r="E38" s="15" t="n"/>
      <c r="F38" s="26" t="n"/>
      <c r="G38" s="12" t="n"/>
      <c r="H38" s="12" t="n"/>
      <c r="I38" s="12" t="n"/>
      <c r="J38" s="20">
        <f>IF(OR($C38="",$D38="",$D38&lt;=$C38),"",$D38-$C38)</f>
        <v/>
      </c>
      <c r="K38" s="21">
        <f>IF($I38="","",IFERROR(VLOOKUP($I38,Kennels!$A$5:$E$104,2,FALSE),"Not found"))</f>
        <v/>
      </c>
      <c r="L38" s="21">
        <f>IF(OR($H38&lt;&gt;"Confirmed",$I38="",$E38="",$F38="",$G38=""),"",IFERROR(IF(AND($E38&lt;=VLOOKUP($I38,Kennels!$A$5:$E$104,4,FALSE),$F38&lt;=VLOOKUP($I38,Kennels!$A$5:$E$104,3,FALSE),$G38=VLOOKUP($I38,Kennels!$A$5:$E$104,2,FALSE)),"Fits","Check fit"),"Check kennel ID"))</f>
        <v/>
      </c>
      <c r="M38" s="20">
        <f>IF(OR($H38&lt;&gt;"Confirmed",$I38="",$C38="",$D38="",$D38&lt;=$C38),"",COUNTIFS($I$5:$I$154,$I38,$H$5:$H$154,"Confirmed",$C$5:$C$154,"&lt;"&amp;$D38,$D$5:$D$154,"&gt;"&amp;$C38)-1)</f>
        <v/>
      </c>
      <c r="N38" s="22">
        <f>IF($A38="","",IF(COUNTIF($A$5:$A$154,$A38)&gt;1,"Check booking ID",IF($H38&lt;&gt;"Confirmed","No confirmed assignment",IF(OR($C38="",$D38=""),"Check dates",IF($D38&lt;=$C38,"Check dates",IF($I38="","Needs kennel",IFERROR(IF(VLOOKUP($I38,Kennels!$A$5:$E$104,5,FALSE)&lt;&gt;"Available","Check kennel status",IF($L38&lt;&gt;"Fits","Check compatibility",IF($M38&gt;0,"Conflict: overlap","Ready"))),"Check kennel ID")))))))</f>
        <v/>
      </c>
      <c r="R38">
        <f>Kennels!$A$38</f>
        <v/>
      </c>
    </row>
    <row r="39" ht="25" customHeight="1">
      <c r="A39" s="12" t="n"/>
      <c r="B39" s="13" t="n"/>
      <c r="C39" s="25" t="n"/>
      <c r="D39" s="25" t="n"/>
      <c r="E39" s="15" t="n"/>
      <c r="F39" s="26" t="n"/>
      <c r="G39" s="12" t="n"/>
      <c r="H39" s="12" t="n"/>
      <c r="I39" s="12" t="n"/>
      <c r="J39" s="17">
        <f>IF(OR($C39="",$D39="",$D39&lt;=$C39),"",$D39-$C39)</f>
        <v/>
      </c>
      <c r="K39" s="18">
        <f>IF($I39="","",IFERROR(VLOOKUP($I39,Kennels!$A$5:$E$104,2,FALSE),"Not found"))</f>
        <v/>
      </c>
      <c r="L39" s="18">
        <f>IF(OR($H39&lt;&gt;"Confirmed",$I39="",$E39="",$F39="",$G39=""),"",IFERROR(IF(AND($E39&lt;=VLOOKUP($I39,Kennels!$A$5:$E$104,4,FALSE),$F39&lt;=VLOOKUP($I39,Kennels!$A$5:$E$104,3,FALSE),$G39=VLOOKUP($I39,Kennels!$A$5:$E$104,2,FALSE)),"Fits","Check fit"),"Check kennel ID"))</f>
        <v/>
      </c>
      <c r="M39" s="17">
        <f>IF(OR($H39&lt;&gt;"Confirmed",$I39="",$C39="",$D39="",$D39&lt;=$C39),"",COUNTIFS($I$5:$I$154,$I39,$H$5:$H$154,"Confirmed",$C$5:$C$154,"&lt;"&amp;$D39,$D$5:$D$154,"&gt;"&amp;$C39)-1)</f>
        <v/>
      </c>
      <c r="N39" s="19">
        <f>IF($A39="","",IF(COUNTIF($A$5:$A$154,$A39)&gt;1,"Check booking ID",IF($H39&lt;&gt;"Confirmed","No confirmed assignment",IF(OR($C39="",$D39=""),"Check dates",IF($D39&lt;=$C39,"Check dates",IF($I39="","Needs kennel",IFERROR(IF(VLOOKUP($I39,Kennels!$A$5:$E$104,5,FALSE)&lt;&gt;"Available","Check kennel status",IF($L39&lt;&gt;"Fits","Check compatibility",IF($M39&gt;0,"Conflict: overlap","Ready"))),"Check kennel ID")))))))</f>
        <v/>
      </c>
      <c r="R39">
        <f>Kennels!$A$39</f>
        <v/>
      </c>
    </row>
    <row r="40" ht="25" customHeight="1">
      <c r="A40" s="12" t="n"/>
      <c r="B40" s="13" t="n"/>
      <c r="C40" s="25" t="n"/>
      <c r="D40" s="25" t="n"/>
      <c r="E40" s="15" t="n"/>
      <c r="F40" s="26" t="n"/>
      <c r="G40" s="12" t="n"/>
      <c r="H40" s="12" t="n"/>
      <c r="I40" s="12" t="n"/>
      <c r="J40" s="20">
        <f>IF(OR($C40="",$D40="",$D40&lt;=$C40),"",$D40-$C40)</f>
        <v/>
      </c>
      <c r="K40" s="21">
        <f>IF($I40="","",IFERROR(VLOOKUP($I40,Kennels!$A$5:$E$104,2,FALSE),"Not found"))</f>
        <v/>
      </c>
      <c r="L40" s="21">
        <f>IF(OR($H40&lt;&gt;"Confirmed",$I40="",$E40="",$F40="",$G40=""),"",IFERROR(IF(AND($E40&lt;=VLOOKUP($I40,Kennels!$A$5:$E$104,4,FALSE),$F40&lt;=VLOOKUP($I40,Kennels!$A$5:$E$104,3,FALSE),$G40=VLOOKUP($I40,Kennels!$A$5:$E$104,2,FALSE)),"Fits","Check fit"),"Check kennel ID"))</f>
        <v/>
      </c>
      <c r="M40" s="20">
        <f>IF(OR($H40&lt;&gt;"Confirmed",$I40="",$C40="",$D40="",$D40&lt;=$C40),"",COUNTIFS($I$5:$I$154,$I40,$H$5:$H$154,"Confirmed",$C$5:$C$154,"&lt;"&amp;$D40,$D$5:$D$154,"&gt;"&amp;$C40)-1)</f>
        <v/>
      </c>
      <c r="N40" s="22">
        <f>IF($A40="","",IF(COUNTIF($A$5:$A$154,$A40)&gt;1,"Check booking ID",IF($H40&lt;&gt;"Confirmed","No confirmed assignment",IF(OR($C40="",$D40=""),"Check dates",IF($D40&lt;=$C40,"Check dates",IF($I40="","Needs kennel",IFERROR(IF(VLOOKUP($I40,Kennels!$A$5:$E$104,5,FALSE)&lt;&gt;"Available","Check kennel status",IF($L40&lt;&gt;"Fits","Check compatibility",IF($M40&gt;0,"Conflict: overlap","Ready"))),"Check kennel ID")))))))</f>
        <v/>
      </c>
      <c r="R40">
        <f>Kennels!$A$40</f>
        <v/>
      </c>
    </row>
    <row r="41" ht="25" customHeight="1">
      <c r="A41" s="12" t="n"/>
      <c r="B41" s="13" t="n"/>
      <c r="C41" s="25" t="n"/>
      <c r="D41" s="25" t="n"/>
      <c r="E41" s="15" t="n"/>
      <c r="F41" s="26" t="n"/>
      <c r="G41" s="12" t="n"/>
      <c r="H41" s="12" t="n"/>
      <c r="I41" s="12" t="n"/>
      <c r="J41" s="17">
        <f>IF(OR($C41="",$D41="",$D41&lt;=$C41),"",$D41-$C41)</f>
        <v/>
      </c>
      <c r="K41" s="18">
        <f>IF($I41="","",IFERROR(VLOOKUP($I41,Kennels!$A$5:$E$104,2,FALSE),"Not found"))</f>
        <v/>
      </c>
      <c r="L41" s="18">
        <f>IF(OR($H41&lt;&gt;"Confirmed",$I41="",$E41="",$F41="",$G41=""),"",IFERROR(IF(AND($E41&lt;=VLOOKUP($I41,Kennels!$A$5:$E$104,4,FALSE),$F41&lt;=VLOOKUP($I41,Kennels!$A$5:$E$104,3,FALSE),$G41=VLOOKUP($I41,Kennels!$A$5:$E$104,2,FALSE)),"Fits","Check fit"),"Check kennel ID"))</f>
        <v/>
      </c>
      <c r="M41" s="17">
        <f>IF(OR($H41&lt;&gt;"Confirmed",$I41="",$C41="",$D41="",$D41&lt;=$C41),"",COUNTIFS($I$5:$I$154,$I41,$H$5:$H$154,"Confirmed",$C$5:$C$154,"&lt;"&amp;$D41,$D$5:$D$154,"&gt;"&amp;$C41)-1)</f>
        <v/>
      </c>
      <c r="N41" s="19">
        <f>IF($A41="","",IF(COUNTIF($A$5:$A$154,$A41)&gt;1,"Check booking ID",IF($H41&lt;&gt;"Confirmed","No confirmed assignment",IF(OR($C41="",$D41=""),"Check dates",IF($D41&lt;=$C41,"Check dates",IF($I41="","Needs kennel",IFERROR(IF(VLOOKUP($I41,Kennels!$A$5:$E$104,5,FALSE)&lt;&gt;"Available","Check kennel status",IF($L41&lt;&gt;"Fits","Check compatibility",IF($M41&gt;0,"Conflict: overlap","Ready"))),"Check kennel ID")))))))</f>
        <v/>
      </c>
      <c r="R41">
        <f>Kennels!$A$41</f>
        <v/>
      </c>
    </row>
    <row r="42" ht="25" customHeight="1">
      <c r="A42" s="12" t="n"/>
      <c r="B42" s="13" t="n"/>
      <c r="C42" s="25" t="n"/>
      <c r="D42" s="25" t="n"/>
      <c r="E42" s="15" t="n"/>
      <c r="F42" s="26" t="n"/>
      <c r="G42" s="12" t="n"/>
      <c r="H42" s="12" t="n"/>
      <c r="I42" s="12" t="n"/>
      <c r="J42" s="20">
        <f>IF(OR($C42="",$D42="",$D42&lt;=$C42),"",$D42-$C42)</f>
        <v/>
      </c>
      <c r="K42" s="21">
        <f>IF($I42="","",IFERROR(VLOOKUP($I42,Kennels!$A$5:$E$104,2,FALSE),"Not found"))</f>
        <v/>
      </c>
      <c r="L42" s="21">
        <f>IF(OR($H42&lt;&gt;"Confirmed",$I42="",$E42="",$F42="",$G42=""),"",IFERROR(IF(AND($E42&lt;=VLOOKUP($I42,Kennels!$A$5:$E$104,4,FALSE),$F42&lt;=VLOOKUP($I42,Kennels!$A$5:$E$104,3,FALSE),$G42=VLOOKUP($I42,Kennels!$A$5:$E$104,2,FALSE)),"Fits","Check fit"),"Check kennel ID"))</f>
        <v/>
      </c>
      <c r="M42" s="20">
        <f>IF(OR($H42&lt;&gt;"Confirmed",$I42="",$C42="",$D42="",$D42&lt;=$C42),"",COUNTIFS($I$5:$I$154,$I42,$H$5:$H$154,"Confirmed",$C$5:$C$154,"&lt;"&amp;$D42,$D$5:$D$154,"&gt;"&amp;$C42)-1)</f>
        <v/>
      </c>
      <c r="N42" s="22">
        <f>IF($A42="","",IF(COUNTIF($A$5:$A$154,$A42)&gt;1,"Check booking ID",IF($H42&lt;&gt;"Confirmed","No confirmed assignment",IF(OR($C42="",$D42=""),"Check dates",IF($D42&lt;=$C42,"Check dates",IF($I42="","Needs kennel",IFERROR(IF(VLOOKUP($I42,Kennels!$A$5:$E$104,5,FALSE)&lt;&gt;"Available","Check kennel status",IF($L42&lt;&gt;"Fits","Check compatibility",IF($M42&gt;0,"Conflict: overlap","Ready"))),"Check kennel ID")))))))</f>
        <v/>
      </c>
      <c r="R42">
        <f>Kennels!$A$42</f>
        <v/>
      </c>
    </row>
    <row r="43" ht="25" customHeight="1">
      <c r="A43" s="12" t="n"/>
      <c r="B43" s="13" t="n"/>
      <c r="C43" s="25" t="n"/>
      <c r="D43" s="25" t="n"/>
      <c r="E43" s="15" t="n"/>
      <c r="F43" s="26" t="n"/>
      <c r="G43" s="12" t="n"/>
      <c r="H43" s="12" t="n"/>
      <c r="I43" s="12" t="n"/>
      <c r="J43" s="17">
        <f>IF(OR($C43="",$D43="",$D43&lt;=$C43),"",$D43-$C43)</f>
        <v/>
      </c>
      <c r="K43" s="18">
        <f>IF($I43="","",IFERROR(VLOOKUP($I43,Kennels!$A$5:$E$104,2,FALSE),"Not found"))</f>
        <v/>
      </c>
      <c r="L43" s="18">
        <f>IF(OR($H43&lt;&gt;"Confirmed",$I43="",$E43="",$F43="",$G43=""),"",IFERROR(IF(AND($E43&lt;=VLOOKUP($I43,Kennels!$A$5:$E$104,4,FALSE),$F43&lt;=VLOOKUP($I43,Kennels!$A$5:$E$104,3,FALSE),$G43=VLOOKUP($I43,Kennels!$A$5:$E$104,2,FALSE)),"Fits","Check fit"),"Check kennel ID"))</f>
        <v/>
      </c>
      <c r="M43" s="17">
        <f>IF(OR($H43&lt;&gt;"Confirmed",$I43="",$C43="",$D43="",$D43&lt;=$C43),"",COUNTIFS($I$5:$I$154,$I43,$H$5:$H$154,"Confirmed",$C$5:$C$154,"&lt;"&amp;$D43,$D$5:$D$154,"&gt;"&amp;$C43)-1)</f>
        <v/>
      </c>
      <c r="N43" s="19">
        <f>IF($A43="","",IF(COUNTIF($A$5:$A$154,$A43)&gt;1,"Check booking ID",IF($H43&lt;&gt;"Confirmed","No confirmed assignment",IF(OR($C43="",$D43=""),"Check dates",IF($D43&lt;=$C43,"Check dates",IF($I43="","Needs kennel",IFERROR(IF(VLOOKUP($I43,Kennels!$A$5:$E$104,5,FALSE)&lt;&gt;"Available","Check kennel status",IF($L43&lt;&gt;"Fits","Check compatibility",IF($M43&gt;0,"Conflict: overlap","Ready"))),"Check kennel ID")))))))</f>
        <v/>
      </c>
      <c r="R43">
        <f>Kennels!$A$43</f>
        <v/>
      </c>
    </row>
    <row r="44" ht="25" customHeight="1">
      <c r="A44" s="12" t="n"/>
      <c r="B44" s="13" t="n"/>
      <c r="C44" s="25" t="n"/>
      <c r="D44" s="25" t="n"/>
      <c r="E44" s="15" t="n"/>
      <c r="F44" s="26" t="n"/>
      <c r="G44" s="12" t="n"/>
      <c r="H44" s="12" t="n"/>
      <c r="I44" s="12" t="n"/>
      <c r="J44" s="20">
        <f>IF(OR($C44="",$D44="",$D44&lt;=$C44),"",$D44-$C44)</f>
        <v/>
      </c>
      <c r="K44" s="21">
        <f>IF($I44="","",IFERROR(VLOOKUP($I44,Kennels!$A$5:$E$104,2,FALSE),"Not found"))</f>
        <v/>
      </c>
      <c r="L44" s="21">
        <f>IF(OR($H44&lt;&gt;"Confirmed",$I44="",$E44="",$F44="",$G44=""),"",IFERROR(IF(AND($E44&lt;=VLOOKUP($I44,Kennels!$A$5:$E$104,4,FALSE),$F44&lt;=VLOOKUP($I44,Kennels!$A$5:$E$104,3,FALSE),$G44=VLOOKUP($I44,Kennels!$A$5:$E$104,2,FALSE)),"Fits","Check fit"),"Check kennel ID"))</f>
        <v/>
      </c>
      <c r="M44" s="20">
        <f>IF(OR($H44&lt;&gt;"Confirmed",$I44="",$C44="",$D44="",$D44&lt;=$C44),"",COUNTIFS($I$5:$I$154,$I44,$H$5:$H$154,"Confirmed",$C$5:$C$154,"&lt;"&amp;$D44,$D$5:$D$154,"&gt;"&amp;$C44)-1)</f>
        <v/>
      </c>
      <c r="N44" s="22">
        <f>IF($A44="","",IF(COUNTIF($A$5:$A$154,$A44)&gt;1,"Check booking ID",IF($H44&lt;&gt;"Confirmed","No confirmed assignment",IF(OR($C44="",$D44=""),"Check dates",IF($D44&lt;=$C44,"Check dates",IF($I44="","Needs kennel",IFERROR(IF(VLOOKUP($I44,Kennels!$A$5:$E$104,5,FALSE)&lt;&gt;"Available","Check kennel status",IF($L44&lt;&gt;"Fits","Check compatibility",IF($M44&gt;0,"Conflict: overlap","Ready"))),"Check kennel ID")))))))</f>
        <v/>
      </c>
      <c r="R44">
        <f>Kennels!$A$44</f>
        <v/>
      </c>
    </row>
    <row r="45" ht="25" customHeight="1">
      <c r="A45" s="12" t="n"/>
      <c r="B45" s="13" t="n"/>
      <c r="C45" s="25" t="n"/>
      <c r="D45" s="25" t="n"/>
      <c r="E45" s="15" t="n"/>
      <c r="F45" s="26" t="n"/>
      <c r="G45" s="12" t="n"/>
      <c r="H45" s="12" t="n"/>
      <c r="I45" s="12" t="n"/>
      <c r="J45" s="17">
        <f>IF(OR($C45="",$D45="",$D45&lt;=$C45),"",$D45-$C45)</f>
        <v/>
      </c>
      <c r="K45" s="18">
        <f>IF($I45="","",IFERROR(VLOOKUP($I45,Kennels!$A$5:$E$104,2,FALSE),"Not found"))</f>
        <v/>
      </c>
      <c r="L45" s="18">
        <f>IF(OR($H45&lt;&gt;"Confirmed",$I45="",$E45="",$F45="",$G45=""),"",IFERROR(IF(AND($E45&lt;=VLOOKUP($I45,Kennels!$A$5:$E$104,4,FALSE),$F45&lt;=VLOOKUP($I45,Kennels!$A$5:$E$104,3,FALSE),$G45=VLOOKUP($I45,Kennels!$A$5:$E$104,2,FALSE)),"Fits","Check fit"),"Check kennel ID"))</f>
        <v/>
      </c>
      <c r="M45" s="17">
        <f>IF(OR($H45&lt;&gt;"Confirmed",$I45="",$C45="",$D45="",$D45&lt;=$C45),"",COUNTIFS($I$5:$I$154,$I45,$H$5:$H$154,"Confirmed",$C$5:$C$154,"&lt;"&amp;$D45,$D$5:$D$154,"&gt;"&amp;$C45)-1)</f>
        <v/>
      </c>
      <c r="N45" s="19">
        <f>IF($A45="","",IF(COUNTIF($A$5:$A$154,$A45)&gt;1,"Check booking ID",IF($H45&lt;&gt;"Confirmed","No confirmed assignment",IF(OR($C45="",$D45=""),"Check dates",IF($D45&lt;=$C45,"Check dates",IF($I45="","Needs kennel",IFERROR(IF(VLOOKUP($I45,Kennels!$A$5:$E$104,5,FALSE)&lt;&gt;"Available","Check kennel status",IF($L45&lt;&gt;"Fits","Check compatibility",IF($M45&gt;0,"Conflict: overlap","Ready"))),"Check kennel ID")))))))</f>
        <v/>
      </c>
      <c r="R45">
        <f>Kennels!$A$45</f>
        <v/>
      </c>
    </row>
    <row r="46" ht="25" customHeight="1">
      <c r="A46" s="12" t="n"/>
      <c r="B46" s="13" t="n"/>
      <c r="C46" s="25" t="n"/>
      <c r="D46" s="25" t="n"/>
      <c r="E46" s="15" t="n"/>
      <c r="F46" s="26" t="n"/>
      <c r="G46" s="12" t="n"/>
      <c r="H46" s="12" t="n"/>
      <c r="I46" s="12" t="n"/>
      <c r="J46" s="20">
        <f>IF(OR($C46="",$D46="",$D46&lt;=$C46),"",$D46-$C46)</f>
        <v/>
      </c>
      <c r="K46" s="21">
        <f>IF($I46="","",IFERROR(VLOOKUP($I46,Kennels!$A$5:$E$104,2,FALSE),"Not found"))</f>
        <v/>
      </c>
      <c r="L46" s="21">
        <f>IF(OR($H46&lt;&gt;"Confirmed",$I46="",$E46="",$F46="",$G46=""),"",IFERROR(IF(AND($E46&lt;=VLOOKUP($I46,Kennels!$A$5:$E$104,4,FALSE),$F46&lt;=VLOOKUP($I46,Kennels!$A$5:$E$104,3,FALSE),$G46=VLOOKUP($I46,Kennels!$A$5:$E$104,2,FALSE)),"Fits","Check fit"),"Check kennel ID"))</f>
        <v/>
      </c>
      <c r="M46" s="20">
        <f>IF(OR($H46&lt;&gt;"Confirmed",$I46="",$C46="",$D46="",$D46&lt;=$C46),"",COUNTIFS($I$5:$I$154,$I46,$H$5:$H$154,"Confirmed",$C$5:$C$154,"&lt;"&amp;$D46,$D$5:$D$154,"&gt;"&amp;$C46)-1)</f>
        <v/>
      </c>
      <c r="N46" s="22">
        <f>IF($A46="","",IF(COUNTIF($A$5:$A$154,$A46)&gt;1,"Check booking ID",IF($H46&lt;&gt;"Confirmed","No confirmed assignment",IF(OR($C46="",$D46=""),"Check dates",IF($D46&lt;=$C46,"Check dates",IF($I46="","Needs kennel",IFERROR(IF(VLOOKUP($I46,Kennels!$A$5:$E$104,5,FALSE)&lt;&gt;"Available","Check kennel status",IF($L46&lt;&gt;"Fits","Check compatibility",IF($M46&gt;0,"Conflict: overlap","Ready"))),"Check kennel ID")))))))</f>
        <v/>
      </c>
      <c r="R46">
        <f>Kennels!$A$46</f>
        <v/>
      </c>
    </row>
    <row r="47" ht="25" customHeight="1">
      <c r="A47" s="12" t="n"/>
      <c r="B47" s="13" t="n"/>
      <c r="C47" s="25" t="n"/>
      <c r="D47" s="25" t="n"/>
      <c r="E47" s="15" t="n"/>
      <c r="F47" s="26" t="n"/>
      <c r="G47" s="12" t="n"/>
      <c r="H47" s="12" t="n"/>
      <c r="I47" s="12" t="n"/>
      <c r="J47" s="17">
        <f>IF(OR($C47="",$D47="",$D47&lt;=$C47),"",$D47-$C47)</f>
        <v/>
      </c>
      <c r="K47" s="18">
        <f>IF($I47="","",IFERROR(VLOOKUP($I47,Kennels!$A$5:$E$104,2,FALSE),"Not found"))</f>
        <v/>
      </c>
      <c r="L47" s="18">
        <f>IF(OR($H47&lt;&gt;"Confirmed",$I47="",$E47="",$F47="",$G47=""),"",IFERROR(IF(AND($E47&lt;=VLOOKUP($I47,Kennels!$A$5:$E$104,4,FALSE),$F47&lt;=VLOOKUP($I47,Kennels!$A$5:$E$104,3,FALSE),$G47=VLOOKUP($I47,Kennels!$A$5:$E$104,2,FALSE)),"Fits","Check fit"),"Check kennel ID"))</f>
        <v/>
      </c>
      <c r="M47" s="17">
        <f>IF(OR($H47&lt;&gt;"Confirmed",$I47="",$C47="",$D47="",$D47&lt;=$C47),"",COUNTIFS($I$5:$I$154,$I47,$H$5:$H$154,"Confirmed",$C$5:$C$154,"&lt;"&amp;$D47,$D$5:$D$154,"&gt;"&amp;$C47)-1)</f>
        <v/>
      </c>
      <c r="N47" s="19">
        <f>IF($A47="","",IF(COUNTIF($A$5:$A$154,$A47)&gt;1,"Check booking ID",IF($H47&lt;&gt;"Confirmed","No confirmed assignment",IF(OR($C47="",$D47=""),"Check dates",IF($D47&lt;=$C47,"Check dates",IF($I47="","Needs kennel",IFERROR(IF(VLOOKUP($I47,Kennels!$A$5:$E$104,5,FALSE)&lt;&gt;"Available","Check kennel status",IF($L47&lt;&gt;"Fits","Check compatibility",IF($M47&gt;0,"Conflict: overlap","Ready"))),"Check kennel ID")))))))</f>
        <v/>
      </c>
      <c r="R47">
        <f>Kennels!$A$47</f>
        <v/>
      </c>
    </row>
    <row r="48" ht="25" customHeight="1">
      <c r="A48" s="12" t="n"/>
      <c r="B48" s="13" t="n"/>
      <c r="C48" s="25" t="n"/>
      <c r="D48" s="25" t="n"/>
      <c r="E48" s="15" t="n"/>
      <c r="F48" s="26" t="n"/>
      <c r="G48" s="12" t="n"/>
      <c r="H48" s="12" t="n"/>
      <c r="I48" s="12" t="n"/>
      <c r="J48" s="20">
        <f>IF(OR($C48="",$D48="",$D48&lt;=$C48),"",$D48-$C48)</f>
        <v/>
      </c>
      <c r="K48" s="21">
        <f>IF($I48="","",IFERROR(VLOOKUP($I48,Kennels!$A$5:$E$104,2,FALSE),"Not found"))</f>
        <v/>
      </c>
      <c r="L48" s="21">
        <f>IF(OR($H48&lt;&gt;"Confirmed",$I48="",$E48="",$F48="",$G48=""),"",IFERROR(IF(AND($E48&lt;=VLOOKUP($I48,Kennels!$A$5:$E$104,4,FALSE),$F48&lt;=VLOOKUP($I48,Kennels!$A$5:$E$104,3,FALSE),$G48=VLOOKUP($I48,Kennels!$A$5:$E$104,2,FALSE)),"Fits","Check fit"),"Check kennel ID"))</f>
        <v/>
      </c>
      <c r="M48" s="20">
        <f>IF(OR($H48&lt;&gt;"Confirmed",$I48="",$C48="",$D48="",$D48&lt;=$C48),"",COUNTIFS($I$5:$I$154,$I48,$H$5:$H$154,"Confirmed",$C$5:$C$154,"&lt;"&amp;$D48,$D$5:$D$154,"&gt;"&amp;$C48)-1)</f>
        <v/>
      </c>
      <c r="N48" s="22">
        <f>IF($A48="","",IF(COUNTIF($A$5:$A$154,$A48)&gt;1,"Check booking ID",IF($H48&lt;&gt;"Confirmed","No confirmed assignment",IF(OR($C48="",$D48=""),"Check dates",IF($D48&lt;=$C48,"Check dates",IF($I48="","Needs kennel",IFERROR(IF(VLOOKUP($I48,Kennels!$A$5:$E$104,5,FALSE)&lt;&gt;"Available","Check kennel status",IF($L48&lt;&gt;"Fits","Check compatibility",IF($M48&gt;0,"Conflict: overlap","Ready"))),"Check kennel ID")))))))</f>
        <v/>
      </c>
      <c r="R48">
        <f>Kennels!$A$48</f>
        <v/>
      </c>
    </row>
    <row r="49" ht="25" customHeight="1">
      <c r="A49" s="12" t="n"/>
      <c r="B49" s="13" t="n"/>
      <c r="C49" s="25" t="n"/>
      <c r="D49" s="25" t="n"/>
      <c r="E49" s="15" t="n"/>
      <c r="F49" s="26" t="n"/>
      <c r="G49" s="12" t="n"/>
      <c r="H49" s="12" t="n"/>
      <c r="I49" s="12" t="n"/>
      <c r="J49" s="17">
        <f>IF(OR($C49="",$D49="",$D49&lt;=$C49),"",$D49-$C49)</f>
        <v/>
      </c>
      <c r="K49" s="18">
        <f>IF($I49="","",IFERROR(VLOOKUP($I49,Kennels!$A$5:$E$104,2,FALSE),"Not found"))</f>
        <v/>
      </c>
      <c r="L49" s="18">
        <f>IF(OR($H49&lt;&gt;"Confirmed",$I49="",$E49="",$F49="",$G49=""),"",IFERROR(IF(AND($E49&lt;=VLOOKUP($I49,Kennels!$A$5:$E$104,4,FALSE),$F49&lt;=VLOOKUP($I49,Kennels!$A$5:$E$104,3,FALSE),$G49=VLOOKUP($I49,Kennels!$A$5:$E$104,2,FALSE)),"Fits","Check fit"),"Check kennel ID"))</f>
        <v/>
      </c>
      <c r="M49" s="17">
        <f>IF(OR($H49&lt;&gt;"Confirmed",$I49="",$C49="",$D49="",$D49&lt;=$C49),"",COUNTIFS($I$5:$I$154,$I49,$H$5:$H$154,"Confirmed",$C$5:$C$154,"&lt;"&amp;$D49,$D$5:$D$154,"&gt;"&amp;$C49)-1)</f>
        <v/>
      </c>
      <c r="N49" s="19">
        <f>IF($A49="","",IF(COUNTIF($A$5:$A$154,$A49)&gt;1,"Check booking ID",IF($H49&lt;&gt;"Confirmed","No confirmed assignment",IF(OR($C49="",$D49=""),"Check dates",IF($D49&lt;=$C49,"Check dates",IF($I49="","Needs kennel",IFERROR(IF(VLOOKUP($I49,Kennels!$A$5:$E$104,5,FALSE)&lt;&gt;"Available","Check kennel status",IF($L49&lt;&gt;"Fits","Check compatibility",IF($M49&gt;0,"Conflict: overlap","Ready"))),"Check kennel ID")))))))</f>
        <v/>
      </c>
      <c r="R49">
        <f>Kennels!$A$49</f>
        <v/>
      </c>
    </row>
    <row r="50" ht="25" customHeight="1">
      <c r="A50" s="12" t="n"/>
      <c r="B50" s="13" t="n"/>
      <c r="C50" s="25" t="n"/>
      <c r="D50" s="25" t="n"/>
      <c r="E50" s="15" t="n"/>
      <c r="F50" s="26" t="n"/>
      <c r="G50" s="12" t="n"/>
      <c r="H50" s="12" t="n"/>
      <c r="I50" s="12" t="n"/>
      <c r="J50" s="20">
        <f>IF(OR($C50="",$D50="",$D50&lt;=$C50),"",$D50-$C50)</f>
        <v/>
      </c>
      <c r="K50" s="21">
        <f>IF($I50="","",IFERROR(VLOOKUP($I50,Kennels!$A$5:$E$104,2,FALSE),"Not found"))</f>
        <v/>
      </c>
      <c r="L50" s="21">
        <f>IF(OR($H50&lt;&gt;"Confirmed",$I50="",$E50="",$F50="",$G50=""),"",IFERROR(IF(AND($E50&lt;=VLOOKUP($I50,Kennels!$A$5:$E$104,4,FALSE),$F50&lt;=VLOOKUP($I50,Kennels!$A$5:$E$104,3,FALSE),$G50=VLOOKUP($I50,Kennels!$A$5:$E$104,2,FALSE)),"Fits","Check fit"),"Check kennel ID"))</f>
        <v/>
      </c>
      <c r="M50" s="20">
        <f>IF(OR($H50&lt;&gt;"Confirmed",$I50="",$C50="",$D50="",$D50&lt;=$C50),"",COUNTIFS($I$5:$I$154,$I50,$H$5:$H$154,"Confirmed",$C$5:$C$154,"&lt;"&amp;$D50,$D$5:$D$154,"&gt;"&amp;$C50)-1)</f>
        <v/>
      </c>
      <c r="N50" s="22">
        <f>IF($A50="","",IF(COUNTIF($A$5:$A$154,$A50)&gt;1,"Check booking ID",IF($H50&lt;&gt;"Confirmed","No confirmed assignment",IF(OR($C50="",$D50=""),"Check dates",IF($D50&lt;=$C50,"Check dates",IF($I50="","Needs kennel",IFERROR(IF(VLOOKUP($I50,Kennels!$A$5:$E$104,5,FALSE)&lt;&gt;"Available","Check kennel status",IF($L50&lt;&gt;"Fits","Check compatibility",IF($M50&gt;0,"Conflict: overlap","Ready"))),"Check kennel ID")))))))</f>
        <v/>
      </c>
      <c r="R50">
        <f>Kennels!$A$50</f>
        <v/>
      </c>
    </row>
    <row r="51" ht="25" customHeight="1">
      <c r="A51" s="12" t="n"/>
      <c r="B51" s="13" t="n"/>
      <c r="C51" s="25" t="n"/>
      <c r="D51" s="25" t="n"/>
      <c r="E51" s="15" t="n"/>
      <c r="F51" s="26" t="n"/>
      <c r="G51" s="12" t="n"/>
      <c r="H51" s="12" t="n"/>
      <c r="I51" s="12" t="n"/>
      <c r="J51" s="17">
        <f>IF(OR($C51="",$D51="",$D51&lt;=$C51),"",$D51-$C51)</f>
        <v/>
      </c>
      <c r="K51" s="18">
        <f>IF($I51="","",IFERROR(VLOOKUP($I51,Kennels!$A$5:$E$104,2,FALSE),"Not found"))</f>
        <v/>
      </c>
      <c r="L51" s="18">
        <f>IF(OR($H51&lt;&gt;"Confirmed",$I51="",$E51="",$F51="",$G51=""),"",IFERROR(IF(AND($E51&lt;=VLOOKUP($I51,Kennels!$A$5:$E$104,4,FALSE),$F51&lt;=VLOOKUP($I51,Kennels!$A$5:$E$104,3,FALSE),$G51=VLOOKUP($I51,Kennels!$A$5:$E$104,2,FALSE)),"Fits","Check fit"),"Check kennel ID"))</f>
        <v/>
      </c>
      <c r="M51" s="17">
        <f>IF(OR($H51&lt;&gt;"Confirmed",$I51="",$C51="",$D51="",$D51&lt;=$C51),"",COUNTIFS($I$5:$I$154,$I51,$H$5:$H$154,"Confirmed",$C$5:$C$154,"&lt;"&amp;$D51,$D$5:$D$154,"&gt;"&amp;$C51)-1)</f>
        <v/>
      </c>
      <c r="N51" s="19">
        <f>IF($A51="","",IF(COUNTIF($A$5:$A$154,$A51)&gt;1,"Check booking ID",IF($H51&lt;&gt;"Confirmed","No confirmed assignment",IF(OR($C51="",$D51=""),"Check dates",IF($D51&lt;=$C51,"Check dates",IF($I51="","Needs kennel",IFERROR(IF(VLOOKUP($I51,Kennels!$A$5:$E$104,5,FALSE)&lt;&gt;"Available","Check kennel status",IF($L51&lt;&gt;"Fits","Check compatibility",IF($M51&gt;0,"Conflict: overlap","Ready"))),"Check kennel ID")))))))</f>
        <v/>
      </c>
      <c r="R51">
        <f>Kennels!$A$51</f>
        <v/>
      </c>
    </row>
    <row r="52" ht="25" customHeight="1">
      <c r="A52" s="12" t="n"/>
      <c r="B52" s="13" t="n"/>
      <c r="C52" s="25" t="n"/>
      <c r="D52" s="25" t="n"/>
      <c r="E52" s="15" t="n"/>
      <c r="F52" s="26" t="n"/>
      <c r="G52" s="12" t="n"/>
      <c r="H52" s="12" t="n"/>
      <c r="I52" s="12" t="n"/>
      <c r="J52" s="20">
        <f>IF(OR($C52="",$D52="",$D52&lt;=$C52),"",$D52-$C52)</f>
        <v/>
      </c>
      <c r="K52" s="21">
        <f>IF($I52="","",IFERROR(VLOOKUP($I52,Kennels!$A$5:$E$104,2,FALSE),"Not found"))</f>
        <v/>
      </c>
      <c r="L52" s="21">
        <f>IF(OR($H52&lt;&gt;"Confirmed",$I52="",$E52="",$F52="",$G52=""),"",IFERROR(IF(AND($E52&lt;=VLOOKUP($I52,Kennels!$A$5:$E$104,4,FALSE),$F52&lt;=VLOOKUP($I52,Kennels!$A$5:$E$104,3,FALSE),$G52=VLOOKUP($I52,Kennels!$A$5:$E$104,2,FALSE)),"Fits","Check fit"),"Check kennel ID"))</f>
        <v/>
      </c>
      <c r="M52" s="20">
        <f>IF(OR($H52&lt;&gt;"Confirmed",$I52="",$C52="",$D52="",$D52&lt;=$C52),"",COUNTIFS($I$5:$I$154,$I52,$H$5:$H$154,"Confirmed",$C$5:$C$154,"&lt;"&amp;$D52,$D$5:$D$154,"&gt;"&amp;$C52)-1)</f>
        <v/>
      </c>
      <c r="N52" s="22">
        <f>IF($A52="","",IF(COUNTIF($A$5:$A$154,$A52)&gt;1,"Check booking ID",IF($H52&lt;&gt;"Confirmed","No confirmed assignment",IF(OR($C52="",$D52=""),"Check dates",IF($D52&lt;=$C52,"Check dates",IF($I52="","Needs kennel",IFERROR(IF(VLOOKUP($I52,Kennels!$A$5:$E$104,5,FALSE)&lt;&gt;"Available","Check kennel status",IF($L52&lt;&gt;"Fits","Check compatibility",IF($M52&gt;0,"Conflict: overlap","Ready"))),"Check kennel ID")))))))</f>
        <v/>
      </c>
      <c r="R52">
        <f>Kennels!$A$52</f>
        <v/>
      </c>
    </row>
    <row r="53" ht="25" customHeight="1">
      <c r="A53" s="12" t="n"/>
      <c r="B53" s="13" t="n"/>
      <c r="C53" s="25" t="n"/>
      <c r="D53" s="25" t="n"/>
      <c r="E53" s="15" t="n"/>
      <c r="F53" s="26" t="n"/>
      <c r="G53" s="12" t="n"/>
      <c r="H53" s="12" t="n"/>
      <c r="I53" s="12" t="n"/>
      <c r="J53" s="17">
        <f>IF(OR($C53="",$D53="",$D53&lt;=$C53),"",$D53-$C53)</f>
        <v/>
      </c>
      <c r="K53" s="18">
        <f>IF($I53="","",IFERROR(VLOOKUP($I53,Kennels!$A$5:$E$104,2,FALSE),"Not found"))</f>
        <v/>
      </c>
      <c r="L53" s="18">
        <f>IF(OR($H53&lt;&gt;"Confirmed",$I53="",$E53="",$F53="",$G53=""),"",IFERROR(IF(AND($E53&lt;=VLOOKUP($I53,Kennels!$A$5:$E$104,4,FALSE),$F53&lt;=VLOOKUP($I53,Kennels!$A$5:$E$104,3,FALSE),$G53=VLOOKUP($I53,Kennels!$A$5:$E$104,2,FALSE)),"Fits","Check fit"),"Check kennel ID"))</f>
        <v/>
      </c>
      <c r="M53" s="17">
        <f>IF(OR($H53&lt;&gt;"Confirmed",$I53="",$C53="",$D53="",$D53&lt;=$C53),"",COUNTIFS($I$5:$I$154,$I53,$H$5:$H$154,"Confirmed",$C$5:$C$154,"&lt;"&amp;$D53,$D$5:$D$154,"&gt;"&amp;$C53)-1)</f>
        <v/>
      </c>
      <c r="N53" s="19">
        <f>IF($A53="","",IF(COUNTIF($A$5:$A$154,$A53)&gt;1,"Check booking ID",IF($H53&lt;&gt;"Confirmed","No confirmed assignment",IF(OR($C53="",$D53=""),"Check dates",IF($D53&lt;=$C53,"Check dates",IF($I53="","Needs kennel",IFERROR(IF(VLOOKUP($I53,Kennels!$A$5:$E$104,5,FALSE)&lt;&gt;"Available","Check kennel status",IF($L53&lt;&gt;"Fits","Check compatibility",IF($M53&gt;0,"Conflict: overlap","Ready"))),"Check kennel ID")))))))</f>
        <v/>
      </c>
      <c r="R53">
        <f>Kennels!$A$53</f>
        <v/>
      </c>
    </row>
    <row r="54" ht="25" customHeight="1">
      <c r="A54" s="12" t="n"/>
      <c r="B54" s="13" t="n"/>
      <c r="C54" s="25" t="n"/>
      <c r="D54" s="25" t="n"/>
      <c r="E54" s="15" t="n"/>
      <c r="F54" s="26" t="n"/>
      <c r="G54" s="12" t="n"/>
      <c r="H54" s="12" t="n"/>
      <c r="I54" s="12" t="n"/>
      <c r="J54" s="20">
        <f>IF(OR($C54="",$D54="",$D54&lt;=$C54),"",$D54-$C54)</f>
        <v/>
      </c>
      <c r="K54" s="21">
        <f>IF($I54="","",IFERROR(VLOOKUP($I54,Kennels!$A$5:$E$104,2,FALSE),"Not found"))</f>
        <v/>
      </c>
      <c r="L54" s="21">
        <f>IF(OR($H54&lt;&gt;"Confirmed",$I54="",$E54="",$F54="",$G54=""),"",IFERROR(IF(AND($E54&lt;=VLOOKUP($I54,Kennels!$A$5:$E$104,4,FALSE),$F54&lt;=VLOOKUP($I54,Kennels!$A$5:$E$104,3,FALSE),$G54=VLOOKUP($I54,Kennels!$A$5:$E$104,2,FALSE)),"Fits","Check fit"),"Check kennel ID"))</f>
        <v/>
      </c>
      <c r="M54" s="20">
        <f>IF(OR($H54&lt;&gt;"Confirmed",$I54="",$C54="",$D54="",$D54&lt;=$C54),"",COUNTIFS($I$5:$I$154,$I54,$H$5:$H$154,"Confirmed",$C$5:$C$154,"&lt;"&amp;$D54,$D$5:$D$154,"&gt;"&amp;$C54)-1)</f>
        <v/>
      </c>
      <c r="N54" s="22">
        <f>IF($A54="","",IF(COUNTIF($A$5:$A$154,$A54)&gt;1,"Check booking ID",IF($H54&lt;&gt;"Confirmed","No confirmed assignment",IF(OR($C54="",$D54=""),"Check dates",IF($D54&lt;=$C54,"Check dates",IF($I54="","Needs kennel",IFERROR(IF(VLOOKUP($I54,Kennels!$A$5:$E$104,5,FALSE)&lt;&gt;"Available","Check kennel status",IF($L54&lt;&gt;"Fits","Check compatibility",IF($M54&gt;0,"Conflict: overlap","Ready"))),"Check kennel ID")))))))</f>
        <v/>
      </c>
      <c r="R54">
        <f>Kennels!$A$54</f>
        <v/>
      </c>
    </row>
    <row r="55" ht="25" customHeight="1">
      <c r="A55" s="12" t="n"/>
      <c r="B55" s="13" t="n"/>
      <c r="C55" s="25" t="n"/>
      <c r="D55" s="25" t="n"/>
      <c r="E55" s="15" t="n"/>
      <c r="F55" s="26" t="n"/>
      <c r="G55" s="12" t="n"/>
      <c r="H55" s="12" t="n"/>
      <c r="I55" s="12" t="n"/>
      <c r="J55" s="17">
        <f>IF(OR($C55="",$D55="",$D55&lt;=$C55),"",$D55-$C55)</f>
        <v/>
      </c>
      <c r="K55" s="18">
        <f>IF($I55="","",IFERROR(VLOOKUP($I55,Kennels!$A$5:$E$104,2,FALSE),"Not found"))</f>
        <v/>
      </c>
      <c r="L55" s="18">
        <f>IF(OR($H55&lt;&gt;"Confirmed",$I55="",$E55="",$F55="",$G55=""),"",IFERROR(IF(AND($E55&lt;=VLOOKUP($I55,Kennels!$A$5:$E$104,4,FALSE),$F55&lt;=VLOOKUP($I55,Kennels!$A$5:$E$104,3,FALSE),$G55=VLOOKUP($I55,Kennels!$A$5:$E$104,2,FALSE)),"Fits","Check fit"),"Check kennel ID"))</f>
        <v/>
      </c>
      <c r="M55" s="17">
        <f>IF(OR($H55&lt;&gt;"Confirmed",$I55="",$C55="",$D55="",$D55&lt;=$C55),"",COUNTIFS($I$5:$I$154,$I55,$H$5:$H$154,"Confirmed",$C$5:$C$154,"&lt;"&amp;$D55,$D$5:$D$154,"&gt;"&amp;$C55)-1)</f>
        <v/>
      </c>
      <c r="N55" s="19">
        <f>IF($A55="","",IF(COUNTIF($A$5:$A$154,$A55)&gt;1,"Check booking ID",IF($H55&lt;&gt;"Confirmed","No confirmed assignment",IF(OR($C55="",$D55=""),"Check dates",IF($D55&lt;=$C55,"Check dates",IF($I55="","Needs kennel",IFERROR(IF(VLOOKUP($I55,Kennels!$A$5:$E$104,5,FALSE)&lt;&gt;"Available","Check kennel status",IF($L55&lt;&gt;"Fits","Check compatibility",IF($M55&gt;0,"Conflict: overlap","Ready"))),"Check kennel ID")))))))</f>
        <v/>
      </c>
      <c r="R55">
        <f>Kennels!$A$55</f>
        <v/>
      </c>
    </row>
    <row r="56" ht="25" customHeight="1">
      <c r="A56" s="12" t="n"/>
      <c r="B56" s="13" t="n"/>
      <c r="C56" s="25" t="n"/>
      <c r="D56" s="25" t="n"/>
      <c r="E56" s="15" t="n"/>
      <c r="F56" s="26" t="n"/>
      <c r="G56" s="12" t="n"/>
      <c r="H56" s="12" t="n"/>
      <c r="I56" s="12" t="n"/>
      <c r="J56" s="20">
        <f>IF(OR($C56="",$D56="",$D56&lt;=$C56),"",$D56-$C56)</f>
        <v/>
      </c>
      <c r="K56" s="21">
        <f>IF($I56="","",IFERROR(VLOOKUP($I56,Kennels!$A$5:$E$104,2,FALSE),"Not found"))</f>
        <v/>
      </c>
      <c r="L56" s="21">
        <f>IF(OR($H56&lt;&gt;"Confirmed",$I56="",$E56="",$F56="",$G56=""),"",IFERROR(IF(AND($E56&lt;=VLOOKUP($I56,Kennels!$A$5:$E$104,4,FALSE),$F56&lt;=VLOOKUP($I56,Kennels!$A$5:$E$104,3,FALSE),$G56=VLOOKUP($I56,Kennels!$A$5:$E$104,2,FALSE)),"Fits","Check fit"),"Check kennel ID"))</f>
        <v/>
      </c>
      <c r="M56" s="20">
        <f>IF(OR($H56&lt;&gt;"Confirmed",$I56="",$C56="",$D56="",$D56&lt;=$C56),"",COUNTIFS($I$5:$I$154,$I56,$H$5:$H$154,"Confirmed",$C$5:$C$154,"&lt;"&amp;$D56,$D$5:$D$154,"&gt;"&amp;$C56)-1)</f>
        <v/>
      </c>
      <c r="N56" s="22">
        <f>IF($A56="","",IF(COUNTIF($A$5:$A$154,$A56)&gt;1,"Check booking ID",IF($H56&lt;&gt;"Confirmed","No confirmed assignment",IF(OR($C56="",$D56=""),"Check dates",IF($D56&lt;=$C56,"Check dates",IF($I56="","Needs kennel",IFERROR(IF(VLOOKUP($I56,Kennels!$A$5:$E$104,5,FALSE)&lt;&gt;"Available","Check kennel status",IF($L56&lt;&gt;"Fits","Check compatibility",IF($M56&gt;0,"Conflict: overlap","Ready"))),"Check kennel ID")))))))</f>
        <v/>
      </c>
      <c r="R56">
        <f>Kennels!$A$56</f>
        <v/>
      </c>
    </row>
    <row r="57" ht="25" customHeight="1">
      <c r="A57" s="12" t="n"/>
      <c r="B57" s="13" t="n"/>
      <c r="C57" s="25" t="n"/>
      <c r="D57" s="25" t="n"/>
      <c r="E57" s="15" t="n"/>
      <c r="F57" s="26" t="n"/>
      <c r="G57" s="12" t="n"/>
      <c r="H57" s="12" t="n"/>
      <c r="I57" s="12" t="n"/>
      <c r="J57" s="17">
        <f>IF(OR($C57="",$D57="",$D57&lt;=$C57),"",$D57-$C57)</f>
        <v/>
      </c>
      <c r="K57" s="18">
        <f>IF($I57="","",IFERROR(VLOOKUP($I57,Kennels!$A$5:$E$104,2,FALSE),"Not found"))</f>
        <v/>
      </c>
      <c r="L57" s="18">
        <f>IF(OR($H57&lt;&gt;"Confirmed",$I57="",$E57="",$F57="",$G57=""),"",IFERROR(IF(AND($E57&lt;=VLOOKUP($I57,Kennels!$A$5:$E$104,4,FALSE),$F57&lt;=VLOOKUP($I57,Kennels!$A$5:$E$104,3,FALSE),$G57=VLOOKUP($I57,Kennels!$A$5:$E$104,2,FALSE)),"Fits","Check fit"),"Check kennel ID"))</f>
        <v/>
      </c>
      <c r="M57" s="17">
        <f>IF(OR($H57&lt;&gt;"Confirmed",$I57="",$C57="",$D57="",$D57&lt;=$C57),"",COUNTIFS($I$5:$I$154,$I57,$H$5:$H$154,"Confirmed",$C$5:$C$154,"&lt;"&amp;$D57,$D$5:$D$154,"&gt;"&amp;$C57)-1)</f>
        <v/>
      </c>
      <c r="N57" s="19">
        <f>IF($A57="","",IF(COUNTIF($A$5:$A$154,$A57)&gt;1,"Check booking ID",IF($H57&lt;&gt;"Confirmed","No confirmed assignment",IF(OR($C57="",$D57=""),"Check dates",IF($D57&lt;=$C57,"Check dates",IF($I57="","Needs kennel",IFERROR(IF(VLOOKUP($I57,Kennels!$A$5:$E$104,5,FALSE)&lt;&gt;"Available","Check kennel status",IF($L57&lt;&gt;"Fits","Check compatibility",IF($M57&gt;0,"Conflict: overlap","Ready"))),"Check kennel ID")))))))</f>
        <v/>
      </c>
      <c r="R57">
        <f>Kennels!$A$57</f>
        <v/>
      </c>
    </row>
    <row r="58" ht="25" customHeight="1">
      <c r="A58" s="12" t="n"/>
      <c r="B58" s="13" t="n"/>
      <c r="C58" s="25" t="n"/>
      <c r="D58" s="25" t="n"/>
      <c r="E58" s="15" t="n"/>
      <c r="F58" s="26" t="n"/>
      <c r="G58" s="12" t="n"/>
      <c r="H58" s="12" t="n"/>
      <c r="I58" s="12" t="n"/>
      <c r="J58" s="20">
        <f>IF(OR($C58="",$D58="",$D58&lt;=$C58),"",$D58-$C58)</f>
        <v/>
      </c>
      <c r="K58" s="21">
        <f>IF($I58="","",IFERROR(VLOOKUP($I58,Kennels!$A$5:$E$104,2,FALSE),"Not found"))</f>
        <v/>
      </c>
      <c r="L58" s="21">
        <f>IF(OR($H58&lt;&gt;"Confirmed",$I58="",$E58="",$F58="",$G58=""),"",IFERROR(IF(AND($E58&lt;=VLOOKUP($I58,Kennels!$A$5:$E$104,4,FALSE),$F58&lt;=VLOOKUP($I58,Kennels!$A$5:$E$104,3,FALSE),$G58=VLOOKUP($I58,Kennels!$A$5:$E$104,2,FALSE)),"Fits","Check fit"),"Check kennel ID"))</f>
        <v/>
      </c>
      <c r="M58" s="20">
        <f>IF(OR($H58&lt;&gt;"Confirmed",$I58="",$C58="",$D58="",$D58&lt;=$C58),"",COUNTIFS($I$5:$I$154,$I58,$H$5:$H$154,"Confirmed",$C$5:$C$154,"&lt;"&amp;$D58,$D$5:$D$154,"&gt;"&amp;$C58)-1)</f>
        <v/>
      </c>
      <c r="N58" s="22">
        <f>IF($A58="","",IF(COUNTIF($A$5:$A$154,$A58)&gt;1,"Check booking ID",IF($H58&lt;&gt;"Confirmed","No confirmed assignment",IF(OR($C58="",$D58=""),"Check dates",IF($D58&lt;=$C58,"Check dates",IF($I58="","Needs kennel",IFERROR(IF(VLOOKUP($I58,Kennels!$A$5:$E$104,5,FALSE)&lt;&gt;"Available","Check kennel status",IF($L58&lt;&gt;"Fits","Check compatibility",IF($M58&gt;0,"Conflict: overlap","Ready"))),"Check kennel ID")))))))</f>
        <v/>
      </c>
      <c r="R58">
        <f>Kennels!$A$58</f>
        <v/>
      </c>
    </row>
    <row r="59" ht="25" customHeight="1">
      <c r="A59" s="12" t="n"/>
      <c r="B59" s="13" t="n"/>
      <c r="C59" s="25" t="n"/>
      <c r="D59" s="25" t="n"/>
      <c r="E59" s="15" t="n"/>
      <c r="F59" s="26" t="n"/>
      <c r="G59" s="12" t="n"/>
      <c r="H59" s="12" t="n"/>
      <c r="I59" s="12" t="n"/>
      <c r="J59" s="17">
        <f>IF(OR($C59="",$D59="",$D59&lt;=$C59),"",$D59-$C59)</f>
        <v/>
      </c>
      <c r="K59" s="18">
        <f>IF($I59="","",IFERROR(VLOOKUP($I59,Kennels!$A$5:$E$104,2,FALSE),"Not found"))</f>
        <v/>
      </c>
      <c r="L59" s="18">
        <f>IF(OR($H59&lt;&gt;"Confirmed",$I59="",$E59="",$F59="",$G59=""),"",IFERROR(IF(AND($E59&lt;=VLOOKUP($I59,Kennels!$A$5:$E$104,4,FALSE),$F59&lt;=VLOOKUP($I59,Kennels!$A$5:$E$104,3,FALSE),$G59=VLOOKUP($I59,Kennels!$A$5:$E$104,2,FALSE)),"Fits","Check fit"),"Check kennel ID"))</f>
        <v/>
      </c>
      <c r="M59" s="17">
        <f>IF(OR($H59&lt;&gt;"Confirmed",$I59="",$C59="",$D59="",$D59&lt;=$C59),"",COUNTIFS($I$5:$I$154,$I59,$H$5:$H$154,"Confirmed",$C$5:$C$154,"&lt;"&amp;$D59,$D$5:$D$154,"&gt;"&amp;$C59)-1)</f>
        <v/>
      </c>
      <c r="N59" s="19">
        <f>IF($A59="","",IF(COUNTIF($A$5:$A$154,$A59)&gt;1,"Check booking ID",IF($H59&lt;&gt;"Confirmed","No confirmed assignment",IF(OR($C59="",$D59=""),"Check dates",IF($D59&lt;=$C59,"Check dates",IF($I59="","Needs kennel",IFERROR(IF(VLOOKUP($I59,Kennels!$A$5:$E$104,5,FALSE)&lt;&gt;"Available","Check kennel status",IF($L59&lt;&gt;"Fits","Check compatibility",IF($M59&gt;0,"Conflict: overlap","Ready"))),"Check kennel ID")))))))</f>
        <v/>
      </c>
      <c r="R59">
        <f>Kennels!$A$59</f>
        <v/>
      </c>
    </row>
    <row r="60" ht="25" customHeight="1">
      <c r="A60" s="12" t="n"/>
      <c r="B60" s="13" t="n"/>
      <c r="C60" s="25" t="n"/>
      <c r="D60" s="25" t="n"/>
      <c r="E60" s="15" t="n"/>
      <c r="F60" s="26" t="n"/>
      <c r="G60" s="12" t="n"/>
      <c r="H60" s="12" t="n"/>
      <c r="I60" s="12" t="n"/>
      <c r="J60" s="20">
        <f>IF(OR($C60="",$D60="",$D60&lt;=$C60),"",$D60-$C60)</f>
        <v/>
      </c>
      <c r="K60" s="21">
        <f>IF($I60="","",IFERROR(VLOOKUP($I60,Kennels!$A$5:$E$104,2,FALSE),"Not found"))</f>
        <v/>
      </c>
      <c r="L60" s="21">
        <f>IF(OR($H60&lt;&gt;"Confirmed",$I60="",$E60="",$F60="",$G60=""),"",IFERROR(IF(AND($E60&lt;=VLOOKUP($I60,Kennels!$A$5:$E$104,4,FALSE),$F60&lt;=VLOOKUP($I60,Kennels!$A$5:$E$104,3,FALSE),$G60=VLOOKUP($I60,Kennels!$A$5:$E$104,2,FALSE)),"Fits","Check fit"),"Check kennel ID"))</f>
        <v/>
      </c>
      <c r="M60" s="20">
        <f>IF(OR($H60&lt;&gt;"Confirmed",$I60="",$C60="",$D60="",$D60&lt;=$C60),"",COUNTIFS($I$5:$I$154,$I60,$H$5:$H$154,"Confirmed",$C$5:$C$154,"&lt;"&amp;$D60,$D$5:$D$154,"&gt;"&amp;$C60)-1)</f>
        <v/>
      </c>
      <c r="N60" s="22">
        <f>IF($A60="","",IF(COUNTIF($A$5:$A$154,$A60)&gt;1,"Check booking ID",IF($H60&lt;&gt;"Confirmed","No confirmed assignment",IF(OR($C60="",$D60=""),"Check dates",IF($D60&lt;=$C60,"Check dates",IF($I60="","Needs kennel",IFERROR(IF(VLOOKUP($I60,Kennels!$A$5:$E$104,5,FALSE)&lt;&gt;"Available","Check kennel status",IF($L60&lt;&gt;"Fits","Check compatibility",IF($M60&gt;0,"Conflict: overlap","Ready"))),"Check kennel ID")))))))</f>
        <v/>
      </c>
      <c r="R60">
        <f>Kennels!$A$60</f>
        <v/>
      </c>
    </row>
    <row r="61" ht="25" customHeight="1">
      <c r="A61" s="12" t="n"/>
      <c r="B61" s="13" t="n"/>
      <c r="C61" s="25" t="n"/>
      <c r="D61" s="25" t="n"/>
      <c r="E61" s="15" t="n"/>
      <c r="F61" s="26" t="n"/>
      <c r="G61" s="12" t="n"/>
      <c r="H61" s="12" t="n"/>
      <c r="I61" s="12" t="n"/>
      <c r="J61" s="17">
        <f>IF(OR($C61="",$D61="",$D61&lt;=$C61),"",$D61-$C61)</f>
        <v/>
      </c>
      <c r="K61" s="18">
        <f>IF($I61="","",IFERROR(VLOOKUP($I61,Kennels!$A$5:$E$104,2,FALSE),"Not found"))</f>
        <v/>
      </c>
      <c r="L61" s="18">
        <f>IF(OR($H61&lt;&gt;"Confirmed",$I61="",$E61="",$F61="",$G61=""),"",IFERROR(IF(AND($E61&lt;=VLOOKUP($I61,Kennels!$A$5:$E$104,4,FALSE),$F61&lt;=VLOOKUP($I61,Kennels!$A$5:$E$104,3,FALSE),$G61=VLOOKUP($I61,Kennels!$A$5:$E$104,2,FALSE)),"Fits","Check fit"),"Check kennel ID"))</f>
        <v/>
      </c>
      <c r="M61" s="17">
        <f>IF(OR($H61&lt;&gt;"Confirmed",$I61="",$C61="",$D61="",$D61&lt;=$C61),"",COUNTIFS($I$5:$I$154,$I61,$H$5:$H$154,"Confirmed",$C$5:$C$154,"&lt;"&amp;$D61,$D$5:$D$154,"&gt;"&amp;$C61)-1)</f>
        <v/>
      </c>
      <c r="N61" s="19">
        <f>IF($A61="","",IF(COUNTIF($A$5:$A$154,$A61)&gt;1,"Check booking ID",IF($H61&lt;&gt;"Confirmed","No confirmed assignment",IF(OR($C61="",$D61=""),"Check dates",IF($D61&lt;=$C61,"Check dates",IF($I61="","Needs kennel",IFERROR(IF(VLOOKUP($I61,Kennels!$A$5:$E$104,5,FALSE)&lt;&gt;"Available","Check kennel status",IF($L61&lt;&gt;"Fits","Check compatibility",IF($M61&gt;0,"Conflict: overlap","Ready"))),"Check kennel ID")))))))</f>
        <v/>
      </c>
      <c r="R61">
        <f>Kennels!$A$61</f>
        <v/>
      </c>
    </row>
    <row r="62" ht="25" customHeight="1">
      <c r="A62" s="12" t="n"/>
      <c r="B62" s="13" t="n"/>
      <c r="C62" s="25" t="n"/>
      <c r="D62" s="25" t="n"/>
      <c r="E62" s="15" t="n"/>
      <c r="F62" s="26" t="n"/>
      <c r="G62" s="12" t="n"/>
      <c r="H62" s="12" t="n"/>
      <c r="I62" s="12" t="n"/>
      <c r="J62" s="20">
        <f>IF(OR($C62="",$D62="",$D62&lt;=$C62),"",$D62-$C62)</f>
        <v/>
      </c>
      <c r="K62" s="21">
        <f>IF($I62="","",IFERROR(VLOOKUP($I62,Kennels!$A$5:$E$104,2,FALSE),"Not found"))</f>
        <v/>
      </c>
      <c r="L62" s="21">
        <f>IF(OR($H62&lt;&gt;"Confirmed",$I62="",$E62="",$F62="",$G62=""),"",IFERROR(IF(AND($E62&lt;=VLOOKUP($I62,Kennels!$A$5:$E$104,4,FALSE),$F62&lt;=VLOOKUP($I62,Kennels!$A$5:$E$104,3,FALSE),$G62=VLOOKUP($I62,Kennels!$A$5:$E$104,2,FALSE)),"Fits","Check fit"),"Check kennel ID"))</f>
        <v/>
      </c>
      <c r="M62" s="20">
        <f>IF(OR($H62&lt;&gt;"Confirmed",$I62="",$C62="",$D62="",$D62&lt;=$C62),"",COUNTIFS($I$5:$I$154,$I62,$H$5:$H$154,"Confirmed",$C$5:$C$154,"&lt;"&amp;$D62,$D$5:$D$154,"&gt;"&amp;$C62)-1)</f>
        <v/>
      </c>
      <c r="N62" s="22">
        <f>IF($A62="","",IF(COUNTIF($A$5:$A$154,$A62)&gt;1,"Check booking ID",IF($H62&lt;&gt;"Confirmed","No confirmed assignment",IF(OR($C62="",$D62=""),"Check dates",IF($D62&lt;=$C62,"Check dates",IF($I62="","Needs kennel",IFERROR(IF(VLOOKUP($I62,Kennels!$A$5:$E$104,5,FALSE)&lt;&gt;"Available","Check kennel status",IF($L62&lt;&gt;"Fits","Check compatibility",IF($M62&gt;0,"Conflict: overlap","Ready"))),"Check kennel ID")))))))</f>
        <v/>
      </c>
      <c r="R62">
        <f>Kennels!$A$62</f>
        <v/>
      </c>
    </row>
    <row r="63" ht="25" customHeight="1">
      <c r="A63" s="12" t="n"/>
      <c r="B63" s="13" t="n"/>
      <c r="C63" s="25" t="n"/>
      <c r="D63" s="25" t="n"/>
      <c r="E63" s="15" t="n"/>
      <c r="F63" s="26" t="n"/>
      <c r="G63" s="12" t="n"/>
      <c r="H63" s="12" t="n"/>
      <c r="I63" s="12" t="n"/>
      <c r="J63" s="17">
        <f>IF(OR($C63="",$D63="",$D63&lt;=$C63),"",$D63-$C63)</f>
        <v/>
      </c>
      <c r="K63" s="18">
        <f>IF($I63="","",IFERROR(VLOOKUP($I63,Kennels!$A$5:$E$104,2,FALSE),"Not found"))</f>
        <v/>
      </c>
      <c r="L63" s="18">
        <f>IF(OR($H63&lt;&gt;"Confirmed",$I63="",$E63="",$F63="",$G63=""),"",IFERROR(IF(AND($E63&lt;=VLOOKUP($I63,Kennels!$A$5:$E$104,4,FALSE),$F63&lt;=VLOOKUP($I63,Kennels!$A$5:$E$104,3,FALSE),$G63=VLOOKUP($I63,Kennels!$A$5:$E$104,2,FALSE)),"Fits","Check fit"),"Check kennel ID"))</f>
        <v/>
      </c>
      <c r="M63" s="17">
        <f>IF(OR($H63&lt;&gt;"Confirmed",$I63="",$C63="",$D63="",$D63&lt;=$C63),"",COUNTIFS($I$5:$I$154,$I63,$H$5:$H$154,"Confirmed",$C$5:$C$154,"&lt;"&amp;$D63,$D$5:$D$154,"&gt;"&amp;$C63)-1)</f>
        <v/>
      </c>
      <c r="N63" s="19">
        <f>IF($A63="","",IF(COUNTIF($A$5:$A$154,$A63)&gt;1,"Check booking ID",IF($H63&lt;&gt;"Confirmed","No confirmed assignment",IF(OR($C63="",$D63=""),"Check dates",IF($D63&lt;=$C63,"Check dates",IF($I63="","Needs kennel",IFERROR(IF(VLOOKUP($I63,Kennels!$A$5:$E$104,5,FALSE)&lt;&gt;"Available","Check kennel status",IF($L63&lt;&gt;"Fits","Check compatibility",IF($M63&gt;0,"Conflict: overlap","Ready"))),"Check kennel ID")))))))</f>
        <v/>
      </c>
      <c r="R63">
        <f>Kennels!$A$63</f>
        <v/>
      </c>
    </row>
    <row r="64" ht="25" customHeight="1">
      <c r="A64" s="12" t="n"/>
      <c r="B64" s="13" t="n"/>
      <c r="C64" s="25" t="n"/>
      <c r="D64" s="25" t="n"/>
      <c r="E64" s="15" t="n"/>
      <c r="F64" s="26" t="n"/>
      <c r="G64" s="12" t="n"/>
      <c r="H64" s="12" t="n"/>
      <c r="I64" s="12" t="n"/>
      <c r="J64" s="20">
        <f>IF(OR($C64="",$D64="",$D64&lt;=$C64),"",$D64-$C64)</f>
        <v/>
      </c>
      <c r="K64" s="21">
        <f>IF($I64="","",IFERROR(VLOOKUP($I64,Kennels!$A$5:$E$104,2,FALSE),"Not found"))</f>
        <v/>
      </c>
      <c r="L64" s="21">
        <f>IF(OR($H64&lt;&gt;"Confirmed",$I64="",$E64="",$F64="",$G64=""),"",IFERROR(IF(AND($E64&lt;=VLOOKUP($I64,Kennels!$A$5:$E$104,4,FALSE),$F64&lt;=VLOOKUP($I64,Kennels!$A$5:$E$104,3,FALSE),$G64=VLOOKUP($I64,Kennels!$A$5:$E$104,2,FALSE)),"Fits","Check fit"),"Check kennel ID"))</f>
        <v/>
      </c>
      <c r="M64" s="20">
        <f>IF(OR($H64&lt;&gt;"Confirmed",$I64="",$C64="",$D64="",$D64&lt;=$C64),"",COUNTIFS($I$5:$I$154,$I64,$H$5:$H$154,"Confirmed",$C$5:$C$154,"&lt;"&amp;$D64,$D$5:$D$154,"&gt;"&amp;$C64)-1)</f>
        <v/>
      </c>
      <c r="N64" s="22">
        <f>IF($A64="","",IF(COUNTIF($A$5:$A$154,$A64)&gt;1,"Check booking ID",IF($H64&lt;&gt;"Confirmed","No confirmed assignment",IF(OR($C64="",$D64=""),"Check dates",IF($D64&lt;=$C64,"Check dates",IF($I64="","Needs kennel",IFERROR(IF(VLOOKUP($I64,Kennels!$A$5:$E$104,5,FALSE)&lt;&gt;"Available","Check kennel status",IF($L64&lt;&gt;"Fits","Check compatibility",IF($M64&gt;0,"Conflict: overlap","Ready"))),"Check kennel ID")))))))</f>
        <v/>
      </c>
      <c r="R64">
        <f>Kennels!$A$64</f>
        <v/>
      </c>
    </row>
    <row r="65" ht="25" customHeight="1">
      <c r="A65" s="12" t="n"/>
      <c r="B65" s="13" t="n"/>
      <c r="C65" s="25" t="n"/>
      <c r="D65" s="25" t="n"/>
      <c r="E65" s="15" t="n"/>
      <c r="F65" s="26" t="n"/>
      <c r="G65" s="12" t="n"/>
      <c r="H65" s="12" t="n"/>
      <c r="I65" s="12" t="n"/>
      <c r="J65" s="17">
        <f>IF(OR($C65="",$D65="",$D65&lt;=$C65),"",$D65-$C65)</f>
        <v/>
      </c>
      <c r="K65" s="18">
        <f>IF($I65="","",IFERROR(VLOOKUP($I65,Kennels!$A$5:$E$104,2,FALSE),"Not found"))</f>
        <v/>
      </c>
      <c r="L65" s="18">
        <f>IF(OR($H65&lt;&gt;"Confirmed",$I65="",$E65="",$F65="",$G65=""),"",IFERROR(IF(AND($E65&lt;=VLOOKUP($I65,Kennels!$A$5:$E$104,4,FALSE),$F65&lt;=VLOOKUP($I65,Kennels!$A$5:$E$104,3,FALSE),$G65=VLOOKUP($I65,Kennels!$A$5:$E$104,2,FALSE)),"Fits","Check fit"),"Check kennel ID"))</f>
        <v/>
      </c>
      <c r="M65" s="17">
        <f>IF(OR($H65&lt;&gt;"Confirmed",$I65="",$C65="",$D65="",$D65&lt;=$C65),"",COUNTIFS($I$5:$I$154,$I65,$H$5:$H$154,"Confirmed",$C$5:$C$154,"&lt;"&amp;$D65,$D$5:$D$154,"&gt;"&amp;$C65)-1)</f>
        <v/>
      </c>
      <c r="N65" s="19">
        <f>IF($A65="","",IF(COUNTIF($A$5:$A$154,$A65)&gt;1,"Check booking ID",IF($H65&lt;&gt;"Confirmed","No confirmed assignment",IF(OR($C65="",$D65=""),"Check dates",IF($D65&lt;=$C65,"Check dates",IF($I65="","Needs kennel",IFERROR(IF(VLOOKUP($I65,Kennels!$A$5:$E$104,5,FALSE)&lt;&gt;"Available","Check kennel status",IF($L65&lt;&gt;"Fits","Check compatibility",IF($M65&gt;0,"Conflict: overlap","Ready"))),"Check kennel ID")))))))</f>
        <v/>
      </c>
      <c r="R65">
        <f>Kennels!$A$65</f>
        <v/>
      </c>
    </row>
    <row r="66" ht="25" customHeight="1">
      <c r="A66" s="12" t="n"/>
      <c r="B66" s="13" t="n"/>
      <c r="C66" s="25" t="n"/>
      <c r="D66" s="25" t="n"/>
      <c r="E66" s="15" t="n"/>
      <c r="F66" s="26" t="n"/>
      <c r="G66" s="12" t="n"/>
      <c r="H66" s="12" t="n"/>
      <c r="I66" s="12" t="n"/>
      <c r="J66" s="20">
        <f>IF(OR($C66="",$D66="",$D66&lt;=$C66),"",$D66-$C66)</f>
        <v/>
      </c>
      <c r="K66" s="21">
        <f>IF($I66="","",IFERROR(VLOOKUP($I66,Kennels!$A$5:$E$104,2,FALSE),"Not found"))</f>
        <v/>
      </c>
      <c r="L66" s="21">
        <f>IF(OR($H66&lt;&gt;"Confirmed",$I66="",$E66="",$F66="",$G66=""),"",IFERROR(IF(AND($E66&lt;=VLOOKUP($I66,Kennels!$A$5:$E$104,4,FALSE),$F66&lt;=VLOOKUP($I66,Kennels!$A$5:$E$104,3,FALSE),$G66=VLOOKUP($I66,Kennels!$A$5:$E$104,2,FALSE)),"Fits","Check fit"),"Check kennel ID"))</f>
        <v/>
      </c>
      <c r="M66" s="20">
        <f>IF(OR($H66&lt;&gt;"Confirmed",$I66="",$C66="",$D66="",$D66&lt;=$C66),"",COUNTIFS($I$5:$I$154,$I66,$H$5:$H$154,"Confirmed",$C$5:$C$154,"&lt;"&amp;$D66,$D$5:$D$154,"&gt;"&amp;$C66)-1)</f>
        <v/>
      </c>
      <c r="N66" s="22">
        <f>IF($A66="","",IF(COUNTIF($A$5:$A$154,$A66)&gt;1,"Check booking ID",IF($H66&lt;&gt;"Confirmed","No confirmed assignment",IF(OR($C66="",$D66=""),"Check dates",IF($D66&lt;=$C66,"Check dates",IF($I66="","Needs kennel",IFERROR(IF(VLOOKUP($I66,Kennels!$A$5:$E$104,5,FALSE)&lt;&gt;"Available","Check kennel status",IF($L66&lt;&gt;"Fits","Check compatibility",IF($M66&gt;0,"Conflict: overlap","Ready"))),"Check kennel ID")))))))</f>
        <v/>
      </c>
      <c r="R66">
        <f>Kennels!$A$66</f>
        <v/>
      </c>
    </row>
    <row r="67" ht="25" customHeight="1">
      <c r="A67" s="12" t="n"/>
      <c r="B67" s="13" t="n"/>
      <c r="C67" s="25" t="n"/>
      <c r="D67" s="25" t="n"/>
      <c r="E67" s="15" t="n"/>
      <c r="F67" s="26" t="n"/>
      <c r="G67" s="12" t="n"/>
      <c r="H67" s="12" t="n"/>
      <c r="I67" s="12" t="n"/>
      <c r="J67" s="17">
        <f>IF(OR($C67="",$D67="",$D67&lt;=$C67),"",$D67-$C67)</f>
        <v/>
      </c>
      <c r="K67" s="18">
        <f>IF($I67="","",IFERROR(VLOOKUP($I67,Kennels!$A$5:$E$104,2,FALSE),"Not found"))</f>
        <v/>
      </c>
      <c r="L67" s="18">
        <f>IF(OR($H67&lt;&gt;"Confirmed",$I67="",$E67="",$F67="",$G67=""),"",IFERROR(IF(AND($E67&lt;=VLOOKUP($I67,Kennels!$A$5:$E$104,4,FALSE),$F67&lt;=VLOOKUP($I67,Kennels!$A$5:$E$104,3,FALSE),$G67=VLOOKUP($I67,Kennels!$A$5:$E$104,2,FALSE)),"Fits","Check fit"),"Check kennel ID"))</f>
        <v/>
      </c>
      <c r="M67" s="17">
        <f>IF(OR($H67&lt;&gt;"Confirmed",$I67="",$C67="",$D67="",$D67&lt;=$C67),"",COUNTIFS($I$5:$I$154,$I67,$H$5:$H$154,"Confirmed",$C$5:$C$154,"&lt;"&amp;$D67,$D$5:$D$154,"&gt;"&amp;$C67)-1)</f>
        <v/>
      </c>
      <c r="N67" s="19">
        <f>IF($A67="","",IF(COUNTIF($A$5:$A$154,$A67)&gt;1,"Check booking ID",IF($H67&lt;&gt;"Confirmed","No confirmed assignment",IF(OR($C67="",$D67=""),"Check dates",IF($D67&lt;=$C67,"Check dates",IF($I67="","Needs kennel",IFERROR(IF(VLOOKUP($I67,Kennels!$A$5:$E$104,5,FALSE)&lt;&gt;"Available","Check kennel status",IF($L67&lt;&gt;"Fits","Check compatibility",IF($M67&gt;0,"Conflict: overlap","Ready"))),"Check kennel ID")))))))</f>
        <v/>
      </c>
      <c r="R67">
        <f>Kennels!$A$67</f>
        <v/>
      </c>
    </row>
    <row r="68" ht="25" customHeight="1">
      <c r="A68" s="12" t="n"/>
      <c r="B68" s="13" t="n"/>
      <c r="C68" s="25" t="n"/>
      <c r="D68" s="25" t="n"/>
      <c r="E68" s="15" t="n"/>
      <c r="F68" s="26" t="n"/>
      <c r="G68" s="12" t="n"/>
      <c r="H68" s="12" t="n"/>
      <c r="I68" s="12" t="n"/>
      <c r="J68" s="20">
        <f>IF(OR($C68="",$D68="",$D68&lt;=$C68),"",$D68-$C68)</f>
        <v/>
      </c>
      <c r="K68" s="21">
        <f>IF($I68="","",IFERROR(VLOOKUP($I68,Kennels!$A$5:$E$104,2,FALSE),"Not found"))</f>
        <v/>
      </c>
      <c r="L68" s="21">
        <f>IF(OR($H68&lt;&gt;"Confirmed",$I68="",$E68="",$F68="",$G68=""),"",IFERROR(IF(AND($E68&lt;=VLOOKUP($I68,Kennels!$A$5:$E$104,4,FALSE),$F68&lt;=VLOOKUP($I68,Kennels!$A$5:$E$104,3,FALSE),$G68=VLOOKUP($I68,Kennels!$A$5:$E$104,2,FALSE)),"Fits","Check fit"),"Check kennel ID"))</f>
        <v/>
      </c>
      <c r="M68" s="20">
        <f>IF(OR($H68&lt;&gt;"Confirmed",$I68="",$C68="",$D68="",$D68&lt;=$C68),"",COUNTIFS($I$5:$I$154,$I68,$H$5:$H$154,"Confirmed",$C$5:$C$154,"&lt;"&amp;$D68,$D$5:$D$154,"&gt;"&amp;$C68)-1)</f>
        <v/>
      </c>
      <c r="N68" s="22">
        <f>IF($A68="","",IF(COUNTIF($A$5:$A$154,$A68)&gt;1,"Check booking ID",IF($H68&lt;&gt;"Confirmed","No confirmed assignment",IF(OR($C68="",$D68=""),"Check dates",IF($D68&lt;=$C68,"Check dates",IF($I68="","Needs kennel",IFERROR(IF(VLOOKUP($I68,Kennels!$A$5:$E$104,5,FALSE)&lt;&gt;"Available","Check kennel status",IF($L68&lt;&gt;"Fits","Check compatibility",IF($M68&gt;0,"Conflict: overlap","Ready"))),"Check kennel ID")))))))</f>
        <v/>
      </c>
      <c r="R68">
        <f>Kennels!$A$68</f>
        <v/>
      </c>
    </row>
    <row r="69" ht="25" customHeight="1">
      <c r="A69" s="12" t="n"/>
      <c r="B69" s="13" t="n"/>
      <c r="C69" s="25" t="n"/>
      <c r="D69" s="25" t="n"/>
      <c r="E69" s="15" t="n"/>
      <c r="F69" s="26" t="n"/>
      <c r="G69" s="12" t="n"/>
      <c r="H69" s="12" t="n"/>
      <c r="I69" s="12" t="n"/>
      <c r="J69" s="17">
        <f>IF(OR($C69="",$D69="",$D69&lt;=$C69),"",$D69-$C69)</f>
        <v/>
      </c>
      <c r="K69" s="18">
        <f>IF($I69="","",IFERROR(VLOOKUP($I69,Kennels!$A$5:$E$104,2,FALSE),"Not found"))</f>
        <v/>
      </c>
      <c r="L69" s="18">
        <f>IF(OR($H69&lt;&gt;"Confirmed",$I69="",$E69="",$F69="",$G69=""),"",IFERROR(IF(AND($E69&lt;=VLOOKUP($I69,Kennels!$A$5:$E$104,4,FALSE),$F69&lt;=VLOOKUP($I69,Kennels!$A$5:$E$104,3,FALSE),$G69=VLOOKUP($I69,Kennels!$A$5:$E$104,2,FALSE)),"Fits","Check fit"),"Check kennel ID"))</f>
        <v/>
      </c>
      <c r="M69" s="17">
        <f>IF(OR($H69&lt;&gt;"Confirmed",$I69="",$C69="",$D69="",$D69&lt;=$C69),"",COUNTIFS($I$5:$I$154,$I69,$H$5:$H$154,"Confirmed",$C$5:$C$154,"&lt;"&amp;$D69,$D$5:$D$154,"&gt;"&amp;$C69)-1)</f>
        <v/>
      </c>
      <c r="N69" s="19">
        <f>IF($A69="","",IF(COUNTIF($A$5:$A$154,$A69)&gt;1,"Check booking ID",IF($H69&lt;&gt;"Confirmed","No confirmed assignment",IF(OR($C69="",$D69=""),"Check dates",IF($D69&lt;=$C69,"Check dates",IF($I69="","Needs kennel",IFERROR(IF(VLOOKUP($I69,Kennels!$A$5:$E$104,5,FALSE)&lt;&gt;"Available","Check kennel status",IF($L69&lt;&gt;"Fits","Check compatibility",IF($M69&gt;0,"Conflict: overlap","Ready"))),"Check kennel ID")))))))</f>
        <v/>
      </c>
      <c r="R69">
        <f>Kennels!$A$69</f>
        <v/>
      </c>
    </row>
    <row r="70" ht="25" customHeight="1">
      <c r="A70" s="12" t="n"/>
      <c r="B70" s="13" t="n"/>
      <c r="C70" s="25" t="n"/>
      <c r="D70" s="25" t="n"/>
      <c r="E70" s="15" t="n"/>
      <c r="F70" s="26" t="n"/>
      <c r="G70" s="12" t="n"/>
      <c r="H70" s="12" t="n"/>
      <c r="I70" s="12" t="n"/>
      <c r="J70" s="20">
        <f>IF(OR($C70="",$D70="",$D70&lt;=$C70),"",$D70-$C70)</f>
        <v/>
      </c>
      <c r="K70" s="21">
        <f>IF($I70="","",IFERROR(VLOOKUP($I70,Kennels!$A$5:$E$104,2,FALSE),"Not found"))</f>
        <v/>
      </c>
      <c r="L70" s="21">
        <f>IF(OR($H70&lt;&gt;"Confirmed",$I70="",$E70="",$F70="",$G70=""),"",IFERROR(IF(AND($E70&lt;=VLOOKUP($I70,Kennels!$A$5:$E$104,4,FALSE),$F70&lt;=VLOOKUP($I70,Kennels!$A$5:$E$104,3,FALSE),$G70=VLOOKUP($I70,Kennels!$A$5:$E$104,2,FALSE)),"Fits","Check fit"),"Check kennel ID"))</f>
        <v/>
      </c>
      <c r="M70" s="20">
        <f>IF(OR($H70&lt;&gt;"Confirmed",$I70="",$C70="",$D70="",$D70&lt;=$C70),"",COUNTIFS($I$5:$I$154,$I70,$H$5:$H$154,"Confirmed",$C$5:$C$154,"&lt;"&amp;$D70,$D$5:$D$154,"&gt;"&amp;$C70)-1)</f>
        <v/>
      </c>
      <c r="N70" s="22">
        <f>IF($A70="","",IF(COUNTIF($A$5:$A$154,$A70)&gt;1,"Check booking ID",IF($H70&lt;&gt;"Confirmed","No confirmed assignment",IF(OR($C70="",$D70=""),"Check dates",IF($D70&lt;=$C70,"Check dates",IF($I70="","Needs kennel",IFERROR(IF(VLOOKUP($I70,Kennels!$A$5:$E$104,5,FALSE)&lt;&gt;"Available","Check kennel status",IF($L70&lt;&gt;"Fits","Check compatibility",IF($M70&gt;0,"Conflict: overlap","Ready"))),"Check kennel ID")))))))</f>
        <v/>
      </c>
      <c r="R70">
        <f>Kennels!$A$70</f>
        <v/>
      </c>
    </row>
    <row r="71" ht="25" customHeight="1">
      <c r="A71" s="12" t="n"/>
      <c r="B71" s="13" t="n"/>
      <c r="C71" s="25" t="n"/>
      <c r="D71" s="25" t="n"/>
      <c r="E71" s="15" t="n"/>
      <c r="F71" s="26" t="n"/>
      <c r="G71" s="12" t="n"/>
      <c r="H71" s="12" t="n"/>
      <c r="I71" s="12" t="n"/>
      <c r="J71" s="17">
        <f>IF(OR($C71="",$D71="",$D71&lt;=$C71),"",$D71-$C71)</f>
        <v/>
      </c>
      <c r="K71" s="18">
        <f>IF($I71="","",IFERROR(VLOOKUP($I71,Kennels!$A$5:$E$104,2,FALSE),"Not found"))</f>
        <v/>
      </c>
      <c r="L71" s="18">
        <f>IF(OR($H71&lt;&gt;"Confirmed",$I71="",$E71="",$F71="",$G71=""),"",IFERROR(IF(AND($E71&lt;=VLOOKUP($I71,Kennels!$A$5:$E$104,4,FALSE),$F71&lt;=VLOOKUP($I71,Kennels!$A$5:$E$104,3,FALSE),$G71=VLOOKUP($I71,Kennels!$A$5:$E$104,2,FALSE)),"Fits","Check fit"),"Check kennel ID"))</f>
        <v/>
      </c>
      <c r="M71" s="17">
        <f>IF(OR($H71&lt;&gt;"Confirmed",$I71="",$C71="",$D71="",$D71&lt;=$C71),"",COUNTIFS($I$5:$I$154,$I71,$H$5:$H$154,"Confirmed",$C$5:$C$154,"&lt;"&amp;$D71,$D$5:$D$154,"&gt;"&amp;$C71)-1)</f>
        <v/>
      </c>
      <c r="N71" s="19">
        <f>IF($A71="","",IF(COUNTIF($A$5:$A$154,$A71)&gt;1,"Check booking ID",IF($H71&lt;&gt;"Confirmed","No confirmed assignment",IF(OR($C71="",$D71=""),"Check dates",IF($D71&lt;=$C71,"Check dates",IF($I71="","Needs kennel",IFERROR(IF(VLOOKUP($I71,Kennels!$A$5:$E$104,5,FALSE)&lt;&gt;"Available","Check kennel status",IF($L71&lt;&gt;"Fits","Check compatibility",IF($M71&gt;0,"Conflict: overlap","Ready"))),"Check kennel ID")))))))</f>
        <v/>
      </c>
      <c r="R71">
        <f>Kennels!$A$71</f>
        <v/>
      </c>
    </row>
    <row r="72" ht="25" customHeight="1">
      <c r="A72" s="12" t="n"/>
      <c r="B72" s="13" t="n"/>
      <c r="C72" s="25" t="n"/>
      <c r="D72" s="25" t="n"/>
      <c r="E72" s="15" t="n"/>
      <c r="F72" s="26" t="n"/>
      <c r="G72" s="12" t="n"/>
      <c r="H72" s="12" t="n"/>
      <c r="I72" s="12" t="n"/>
      <c r="J72" s="20">
        <f>IF(OR($C72="",$D72="",$D72&lt;=$C72),"",$D72-$C72)</f>
        <v/>
      </c>
      <c r="K72" s="21">
        <f>IF($I72="","",IFERROR(VLOOKUP($I72,Kennels!$A$5:$E$104,2,FALSE),"Not found"))</f>
        <v/>
      </c>
      <c r="L72" s="21">
        <f>IF(OR($H72&lt;&gt;"Confirmed",$I72="",$E72="",$F72="",$G72=""),"",IFERROR(IF(AND($E72&lt;=VLOOKUP($I72,Kennels!$A$5:$E$104,4,FALSE),$F72&lt;=VLOOKUP($I72,Kennels!$A$5:$E$104,3,FALSE),$G72=VLOOKUP($I72,Kennels!$A$5:$E$104,2,FALSE)),"Fits","Check fit"),"Check kennel ID"))</f>
        <v/>
      </c>
      <c r="M72" s="20">
        <f>IF(OR($H72&lt;&gt;"Confirmed",$I72="",$C72="",$D72="",$D72&lt;=$C72),"",COUNTIFS($I$5:$I$154,$I72,$H$5:$H$154,"Confirmed",$C$5:$C$154,"&lt;"&amp;$D72,$D$5:$D$154,"&gt;"&amp;$C72)-1)</f>
        <v/>
      </c>
      <c r="N72" s="22">
        <f>IF($A72="","",IF(COUNTIF($A$5:$A$154,$A72)&gt;1,"Check booking ID",IF($H72&lt;&gt;"Confirmed","No confirmed assignment",IF(OR($C72="",$D72=""),"Check dates",IF($D72&lt;=$C72,"Check dates",IF($I72="","Needs kennel",IFERROR(IF(VLOOKUP($I72,Kennels!$A$5:$E$104,5,FALSE)&lt;&gt;"Available","Check kennel status",IF($L72&lt;&gt;"Fits","Check compatibility",IF($M72&gt;0,"Conflict: overlap","Ready"))),"Check kennel ID")))))))</f>
        <v/>
      </c>
      <c r="R72">
        <f>Kennels!$A$72</f>
        <v/>
      </c>
    </row>
    <row r="73" ht="25" customHeight="1">
      <c r="A73" s="12" t="n"/>
      <c r="B73" s="13" t="n"/>
      <c r="C73" s="25" t="n"/>
      <c r="D73" s="25" t="n"/>
      <c r="E73" s="15" t="n"/>
      <c r="F73" s="26" t="n"/>
      <c r="G73" s="12" t="n"/>
      <c r="H73" s="12" t="n"/>
      <c r="I73" s="12" t="n"/>
      <c r="J73" s="17">
        <f>IF(OR($C73="",$D73="",$D73&lt;=$C73),"",$D73-$C73)</f>
        <v/>
      </c>
      <c r="K73" s="18">
        <f>IF($I73="","",IFERROR(VLOOKUP($I73,Kennels!$A$5:$E$104,2,FALSE),"Not found"))</f>
        <v/>
      </c>
      <c r="L73" s="18">
        <f>IF(OR($H73&lt;&gt;"Confirmed",$I73="",$E73="",$F73="",$G73=""),"",IFERROR(IF(AND($E73&lt;=VLOOKUP($I73,Kennels!$A$5:$E$104,4,FALSE),$F73&lt;=VLOOKUP($I73,Kennels!$A$5:$E$104,3,FALSE),$G73=VLOOKUP($I73,Kennels!$A$5:$E$104,2,FALSE)),"Fits","Check fit"),"Check kennel ID"))</f>
        <v/>
      </c>
      <c r="M73" s="17">
        <f>IF(OR($H73&lt;&gt;"Confirmed",$I73="",$C73="",$D73="",$D73&lt;=$C73),"",COUNTIFS($I$5:$I$154,$I73,$H$5:$H$154,"Confirmed",$C$5:$C$154,"&lt;"&amp;$D73,$D$5:$D$154,"&gt;"&amp;$C73)-1)</f>
        <v/>
      </c>
      <c r="N73" s="19">
        <f>IF($A73="","",IF(COUNTIF($A$5:$A$154,$A73)&gt;1,"Check booking ID",IF($H73&lt;&gt;"Confirmed","No confirmed assignment",IF(OR($C73="",$D73=""),"Check dates",IF($D73&lt;=$C73,"Check dates",IF($I73="","Needs kennel",IFERROR(IF(VLOOKUP($I73,Kennels!$A$5:$E$104,5,FALSE)&lt;&gt;"Available","Check kennel status",IF($L73&lt;&gt;"Fits","Check compatibility",IF($M73&gt;0,"Conflict: overlap","Ready"))),"Check kennel ID")))))))</f>
        <v/>
      </c>
      <c r="R73">
        <f>Kennels!$A$73</f>
        <v/>
      </c>
    </row>
    <row r="74" ht="25" customHeight="1">
      <c r="A74" s="12" t="n"/>
      <c r="B74" s="13" t="n"/>
      <c r="C74" s="25" t="n"/>
      <c r="D74" s="25" t="n"/>
      <c r="E74" s="15" t="n"/>
      <c r="F74" s="26" t="n"/>
      <c r="G74" s="12" t="n"/>
      <c r="H74" s="12" t="n"/>
      <c r="I74" s="12" t="n"/>
      <c r="J74" s="20">
        <f>IF(OR($C74="",$D74="",$D74&lt;=$C74),"",$D74-$C74)</f>
        <v/>
      </c>
      <c r="K74" s="21">
        <f>IF($I74="","",IFERROR(VLOOKUP($I74,Kennels!$A$5:$E$104,2,FALSE),"Not found"))</f>
        <v/>
      </c>
      <c r="L74" s="21">
        <f>IF(OR($H74&lt;&gt;"Confirmed",$I74="",$E74="",$F74="",$G74=""),"",IFERROR(IF(AND($E74&lt;=VLOOKUP($I74,Kennels!$A$5:$E$104,4,FALSE),$F74&lt;=VLOOKUP($I74,Kennels!$A$5:$E$104,3,FALSE),$G74=VLOOKUP($I74,Kennels!$A$5:$E$104,2,FALSE)),"Fits","Check fit"),"Check kennel ID"))</f>
        <v/>
      </c>
      <c r="M74" s="20">
        <f>IF(OR($H74&lt;&gt;"Confirmed",$I74="",$C74="",$D74="",$D74&lt;=$C74),"",COUNTIFS($I$5:$I$154,$I74,$H$5:$H$154,"Confirmed",$C$5:$C$154,"&lt;"&amp;$D74,$D$5:$D$154,"&gt;"&amp;$C74)-1)</f>
        <v/>
      </c>
      <c r="N74" s="22">
        <f>IF($A74="","",IF(COUNTIF($A$5:$A$154,$A74)&gt;1,"Check booking ID",IF($H74&lt;&gt;"Confirmed","No confirmed assignment",IF(OR($C74="",$D74=""),"Check dates",IF($D74&lt;=$C74,"Check dates",IF($I74="","Needs kennel",IFERROR(IF(VLOOKUP($I74,Kennels!$A$5:$E$104,5,FALSE)&lt;&gt;"Available","Check kennel status",IF($L74&lt;&gt;"Fits","Check compatibility",IF($M74&gt;0,"Conflict: overlap","Ready"))),"Check kennel ID")))))))</f>
        <v/>
      </c>
      <c r="R74">
        <f>Kennels!$A$74</f>
        <v/>
      </c>
    </row>
    <row r="75" ht="25" customHeight="1">
      <c r="A75" s="12" t="n"/>
      <c r="B75" s="13" t="n"/>
      <c r="C75" s="25" t="n"/>
      <c r="D75" s="25" t="n"/>
      <c r="E75" s="15" t="n"/>
      <c r="F75" s="26" t="n"/>
      <c r="G75" s="12" t="n"/>
      <c r="H75" s="12" t="n"/>
      <c r="I75" s="12" t="n"/>
      <c r="J75" s="17">
        <f>IF(OR($C75="",$D75="",$D75&lt;=$C75),"",$D75-$C75)</f>
        <v/>
      </c>
      <c r="K75" s="18">
        <f>IF($I75="","",IFERROR(VLOOKUP($I75,Kennels!$A$5:$E$104,2,FALSE),"Not found"))</f>
        <v/>
      </c>
      <c r="L75" s="18">
        <f>IF(OR($H75&lt;&gt;"Confirmed",$I75="",$E75="",$F75="",$G75=""),"",IFERROR(IF(AND($E75&lt;=VLOOKUP($I75,Kennels!$A$5:$E$104,4,FALSE),$F75&lt;=VLOOKUP($I75,Kennels!$A$5:$E$104,3,FALSE),$G75=VLOOKUP($I75,Kennels!$A$5:$E$104,2,FALSE)),"Fits","Check fit"),"Check kennel ID"))</f>
        <v/>
      </c>
      <c r="M75" s="17">
        <f>IF(OR($H75&lt;&gt;"Confirmed",$I75="",$C75="",$D75="",$D75&lt;=$C75),"",COUNTIFS($I$5:$I$154,$I75,$H$5:$H$154,"Confirmed",$C$5:$C$154,"&lt;"&amp;$D75,$D$5:$D$154,"&gt;"&amp;$C75)-1)</f>
        <v/>
      </c>
      <c r="N75" s="19">
        <f>IF($A75="","",IF(COUNTIF($A$5:$A$154,$A75)&gt;1,"Check booking ID",IF($H75&lt;&gt;"Confirmed","No confirmed assignment",IF(OR($C75="",$D75=""),"Check dates",IF($D75&lt;=$C75,"Check dates",IF($I75="","Needs kennel",IFERROR(IF(VLOOKUP($I75,Kennels!$A$5:$E$104,5,FALSE)&lt;&gt;"Available","Check kennel status",IF($L75&lt;&gt;"Fits","Check compatibility",IF($M75&gt;0,"Conflict: overlap","Ready"))),"Check kennel ID")))))))</f>
        <v/>
      </c>
      <c r="R75">
        <f>Kennels!$A$75</f>
        <v/>
      </c>
    </row>
    <row r="76" ht="25" customHeight="1">
      <c r="A76" s="12" t="n"/>
      <c r="B76" s="13" t="n"/>
      <c r="C76" s="25" t="n"/>
      <c r="D76" s="25" t="n"/>
      <c r="E76" s="15" t="n"/>
      <c r="F76" s="26" t="n"/>
      <c r="G76" s="12" t="n"/>
      <c r="H76" s="12" t="n"/>
      <c r="I76" s="12" t="n"/>
      <c r="J76" s="20">
        <f>IF(OR($C76="",$D76="",$D76&lt;=$C76),"",$D76-$C76)</f>
        <v/>
      </c>
      <c r="K76" s="21">
        <f>IF($I76="","",IFERROR(VLOOKUP($I76,Kennels!$A$5:$E$104,2,FALSE),"Not found"))</f>
        <v/>
      </c>
      <c r="L76" s="21">
        <f>IF(OR($H76&lt;&gt;"Confirmed",$I76="",$E76="",$F76="",$G76=""),"",IFERROR(IF(AND($E76&lt;=VLOOKUP($I76,Kennels!$A$5:$E$104,4,FALSE),$F76&lt;=VLOOKUP($I76,Kennels!$A$5:$E$104,3,FALSE),$G76=VLOOKUP($I76,Kennels!$A$5:$E$104,2,FALSE)),"Fits","Check fit"),"Check kennel ID"))</f>
        <v/>
      </c>
      <c r="M76" s="20">
        <f>IF(OR($H76&lt;&gt;"Confirmed",$I76="",$C76="",$D76="",$D76&lt;=$C76),"",COUNTIFS($I$5:$I$154,$I76,$H$5:$H$154,"Confirmed",$C$5:$C$154,"&lt;"&amp;$D76,$D$5:$D$154,"&gt;"&amp;$C76)-1)</f>
        <v/>
      </c>
      <c r="N76" s="22">
        <f>IF($A76="","",IF(COUNTIF($A$5:$A$154,$A76)&gt;1,"Check booking ID",IF($H76&lt;&gt;"Confirmed","No confirmed assignment",IF(OR($C76="",$D76=""),"Check dates",IF($D76&lt;=$C76,"Check dates",IF($I76="","Needs kennel",IFERROR(IF(VLOOKUP($I76,Kennels!$A$5:$E$104,5,FALSE)&lt;&gt;"Available","Check kennel status",IF($L76&lt;&gt;"Fits","Check compatibility",IF($M76&gt;0,"Conflict: overlap","Ready"))),"Check kennel ID")))))))</f>
        <v/>
      </c>
      <c r="R76">
        <f>Kennels!$A$76</f>
        <v/>
      </c>
    </row>
    <row r="77" ht="25" customHeight="1">
      <c r="A77" s="12" t="n"/>
      <c r="B77" s="13" t="n"/>
      <c r="C77" s="25" t="n"/>
      <c r="D77" s="25" t="n"/>
      <c r="E77" s="15" t="n"/>
      <c r="F77" s="26" t="n"/>
      <c r="G77" s="12" t="n"/>
      <c r="H77" s="12" t="n"/>
      <c r="I77" s="12" t="n"/>
      <c r="J77" s="17">
        <f>IF(OR($C77="",$D77="",$D77&lt;=$C77),"",$D77-$C77)</f>
        <v/>
      </c>
      <c r="K77" s="18">
        <f>IF($I77="","",IFERROR(VLOOKUP($I77,Kennels!$A$5:$E$104,2,FALSE),"Not found"))</f>
        <v/>
      </c>
      <c r="L77" s="18">
        <f>IF(OR($H77&lt;&gt;"Confirmed",$I77="",$E77="",$F77="",$G77=""),"",IFERROR(IF(AND($E77&lt;=VLOOKUP($I77,Kennels!$A$5:$E$104,4,FALSE),$F77&lt;=VLOOKUP($I77,Kennels!$A$5:$E$104,3,FALSE),$G77=VLOOKUP($I77,Kennels!$A$5:$E$104,2,FALSE)),"Fits","Check fit"),"Check kennel ID"))</f>
        <v/>
      </c>
      <c r="M77" s="17">
        <f>IF(OR($H77&lt;&gt;"Confirmed",$I77="",$C77="",$D77="",$D77&lt;=$C77),"",COUNTIFS($I$5:$I$154,$I77,$H$5:$H$154,"Confirmed",$C$5:$C$154,"&lt;"&amp;$D77,$D$5:$D$154,"&gt;"&amp;$C77)-1)</f>
        <v/>
      </c>
      <c r="N77" s="19">
        <f>IF($A77="","",IF(COUNTIF($A$5:$A$154,$A77)&gt;1,"Check booking ID",IF($H77&lt;&gt;"Confirmed","No confirmed assignment",IF(OR($C77="",$D77=""),"Check dates",IF($D77&lt;=$C77,"Check dates",IF($I77="","Needs kennel",IFERROR(IF(VLOOKUP($I77,Kennels!$A$5:$E$104,5,FALSE)&lt;&gt;"Available","Check kennel status",IF($L77&lt;&gt;"Fits","Check compatibility",IF($M77&gt;0,"Conflict: overlap","Ready"))),"Check kennel ID")))))))</f>
        <v/>
      </c>
      <c r="R77">
        <f>Kennels!$A$77</f>
        <v/>
      </c>
    </row>
    <row r="78" ht="25" customHeight="1">
      <c r="A78" s="12" t="n"/>
      <c r="B78" s="13" t="n"/>
      <c r="C78" s="25" t="n"/>
      <c r="D78" s="25" t="n"/>
      <c r="E78" s="15" t="n"/>
      <c r="F78" s="26" t="n"/>
      <c r="G78" s="12" t="n"/>
      <c r="H78" s="12" t="n"/>
      <c r="I78" s="12" t="n"/>
      <c r="J78" s="20">
        <f>IF(OR($C78="",$D78="",$D78&lt;=$C78),"",$D78-$C78)</f>
        <v/>
      </c>
      <c r="K78" s="21">
        <f>IF($I78="","",IFERROR(VLOOKUP($I78,Kennels!$A$5:$E$104,2,FALSE),"Not found"))</f>
        <v/>
      </c>
      <c r="L78" s="21">
        <f>IF(OR($H78&lt;&gt;"Confirmed",$I78="",$E78="",$F78="",$G78=""),"",IFERROR(IF(AND($E78&lt;=VLOOKUP($I78,Kennels!$A$5:$E$104,4,FALSE),$F78&lt;=VLOOKUP($I78,Kennels!$A$5:$E$104,3,FALSE),$G78=VLOOKUP($I78,Kennels!$A$5:$E$104,2,FALSE)),"Fits","Check fit"),"Check kennel ID"))</f>
        <v/>
      </c>
      <c r="M78" s="20">
        <f>IF(OR($H78&lt;&gt;"Confirmed",$I78="",$C78="",$D78="",$D78&lt;=$C78),"",COUNTIFS($I$5:$I$154,$I78,$H$5:$H$154,"Confirmed",$C$5:$C$154,"&lt;"&amp;$D78,$D$5:$D$154,"&gt;"&amp;$C78)-1)</f>
        <v/>
      </c>
      <c r="N78" s="22">
        <f>IF($A78="","",IF(COUNTIF($A$5:$A$154,$A78)&gt;1,"Check booking ID",IF($H78&lt;&gt;"Confirmed","No confirmed assignment",IF(OR($C78="",$D78=""),"Check dates",IF($D78&lt;=$C78,"Check dates",IF($I78="","Needs kennel",IFERROR(IF(VLOOKUP($I78,Kennels!$A$5:$E$104,5,FALSE)&lt;&gt;"Available","Check kennel status",IF($L78&lt;&gt;"Fits","Check compatibility",IF($M78&gt;0,"Conflict: overlap","Ready"))),"Check kennel ID")))))))</f>
        <v/>
      </c>
      <c r="R78">
        <f>Kennels!$A$78</f>
        <v/>
      </c>
    </row>
    <row r="79" ht="25" customHeight="1">
      <c r="A79" s="12" t="n"/>
      <c r="B79" s="13" t="n"/>
      <c r="C79" s="25" t="n"/>
      <c r="D79" s="25" t="n"/>
      <c r="E79" s="15" t="n"/>
      <c r="F79" s="26" t="n"/>
      <c r="G79" s="12" t="n"/>
      <c r="H79" s="12" t="n"/>
      <c r="I79" s="12" t="n"/>
      <c r="J79" s="17">
        <f>IF(OR($C79="",$D79="",$D79&lt;=$C79),"",$D79-$C79)</f>
        <v/>
      </c>
      <c r="K79" s="18">
        <f>IF($I79="","",IFERROR(VLOOKUP($I79,Kennels!$A$5:$E$104,2,FALSE),"Not found"))</f>
        <v/>
      </c>
      <c r="L79" s="18">
        <f>IF(OR($H79&lt;&gt;"Confirmed",$I79="",$E79="",$F79="",$G79=""),"",IFERROR(IF(AND($E79&lt;=VLOOKUP($I79,Kennels!$A$5:$E$104,4,FALSE),$F79&lt;=VLOOKUP($I79,Kennels!$A$5:$E$104,3,FALSE),$G79=VLOOKUP($I79,Kennels!$A$5:$E$104,2,FALSE)),"Fits","Check fit"),"Check kennel ID"))</f>
        <v/>
      </c>
      <c r="M79" s="17">
        <f>IF(OR($H79&lt;&gt;"Confirmed",$I79="",$C79="",$D79="",$D79&lt;=$C79),"",COUNTIFS($I$5:$I$154,$I79,$H$5:$H$154,"Confirmed",$C$5:$C$154,"&lt;"&amp;$D79,$D$5:$D$154,"&gt;"&amp;$C79)-1)</f>
        <v/>
      </c>
      <c r="N79" s="19">
        <f>IF($A79="","",IF(COUNTIF($A$5:$A$154,$A79)&gt;1,"Check booking ID",IF($H79&lt;&gt;"Confirmed","No confirmed assignment",IF(OR($C79="",$D79=""),"Check dates",IF($D79&lt;=$C79,"Check dates",IF($I79="","Needs kennel",IFERROR(IF(VLOOKUP($I79,Kennels!$A$5:$E$104,5,FALSE)&lt;&gt;"Available","Check kennel status",IF($L79&lt;&gt;"Fits","Check compatibility",IF($M79&gt;0,"Conflict: overlap","Ready"))),"Check kennel ID")))))))</f>
        <v/>
      </c>
      <c r="R79">
        <f>Kennels!$A$79</f>
        <v/>
      </c>
    </row>
    <row r="80" ht="25" customHeight="1">
      <c r="A80" s="12" t="n"/>
      <c r="B80" s="13" t="n"/>
      <c r="C80" s="25" t="n"/>
      <c r="D80" s="25" t="n"/>
      <c r="E80" s="15" t="n"/>
      <c r="F80" s="26" t="n"/>
      <c r="G80" s="12" t="n"/>
      <c r="H80" s="12" t="n"/>
      <c r="I80" s="12" t="n"/>
      <c r="J80" s="20">
        <f>IF(OR($C80="",$D80="",$D80&lt;=$C80),"",$D80-$C80)</f>
        <v/>
      </c>
      <c r="K80" s="21">
        <f>IF($I80="","",IFERROR(VLOOKUP($I80,Kennels!$A$5:$E$104,2,FALSE),"Not found"))</f>
        <v/>
      </c>
      <c r="L80" s="21">
        <f>IF(OR($H80&lt;&gt;"Confirmed",$I80="",$E80="",$F80="",$G80=""),"",IFERROR(IF(AND($E80&lt;=VLOOKUP($I80,Kennels!$A$5:$E$104,4,FALSE),$F80&lt;=VLOOKUP($I80,Kennels!$A$5:$E$104,3,FALSE),$G80=VLOOKUP($I80,Kennels!$A$5:$E$104,2,FALSE)),"Fits","Check fit"),"Check kennel ID"))</f>
        <v/>
      </c>
      <c r="M80" s="20">
        <f>IF(OR($H80&lt;&gt;"Confirmed",$I80="",$C80="",$D80="",$D80&lt;=$C80),"",COUNTIFS($I$5:$I$154,$I80,$H$5:$H$154,"Confirmed",$C$5:$C$154,"&lt;"&amp;$D80,$D$5:$D$154,"&gt;"&amp;$C80)-1)</f>
        <v/>
      </c>
      <c r="N80" s="22">
        <f>IF($A80="","",IF(COUNTIF($A$5:$A$154,$A80)&gt;1,"Check booking ID",IF($H80&lt;&gt;"Confirmed","No confirmed assignment",IF(OR($C80="",$D80=""),"Check dates",IF($D80&lt;=$C80,"Check dates",IF($I80="","Needs kennel",IFERROR(IF(VLOOKUP($I80,Kennels!$A$5:$E$104,5,FALSE)&lt;&gt;"Available","Check kennel status",IF($L80&lt;&gt;"Fits","Check compatibility",IF($M80&gt;0,"Conflict: overlap","Ready"))),"Check kennel ID")))))))</f>
        <v/>
      </c>
      <c r="R80">
        <f>Kennels!$A$80</f>
        <v/>
      </c>
    </row>
    <row r="81" ht="25" customHeight="1">
      <c r="A81" s="12" t="n"/>
      <c r="B81" s="13" t="n"/>
      <c r="C81" s="25" t="n"/>
      <c r="D81" s="25" t="n"/>
      <c r="E81" s="15" t="n"/>
      <c r="F81" s="26" t="n"/>
      <c r="G81" s="12" t="n"/>
      <c r="H81" s="12" t="n"/>
      <c r="I81" s="12" t="n"/>
      <c r="J81" s="17">
        <f>IF(OR($C81="",$D81="",$D81&lt;=$C81),"",$D81-$C81)</f>
        <v/>
      </c>
      <c r="K81" s="18">
        <f>IF($I81="","",IFERROR(VLOOKUP($I81,Kennels!$A$5:$E$104,2,FALSE),"Not found"))</f>
        <v/>
      </c>
      <c r="L81" s="18">
        <f>IF(OR($H81&lt;&gt;"Confirmed",$I81="",$E81="",$F81="",$G81=""),"",IFERROR(IF(AND($E81&lt;=VLOOKUP($I81,Kennels!$A$5:$E$104,4,FALSE),$F81&lt;=VLOOKUP($I81,Kennels!$A$5:$E$104,3,FALSE),$G81=VLOOKUP($I81,Kennels!$A$5:$E$104,2,FALSE)),"Fits","Check fit"),"Check kennel ID"))</f>
        <v/>
      </c>
      <c r="M81" s="17">
        <f>IF(OR($H81&lt;&gt;"Confirmed",$I81="",$C81="",$D81="",$D81&lt;=$C81),"",COUNTIFS($I$5:$I$154,$I81,$H$5:$H$154,"Confirmed",$C$5:$C$154,"&lt;"&amp;$D81,$D$5:$D$154,"&gt;"&amp;$C81)-1)</f>
        <v/>
      </c>
      <c r="N81" s="19">
        <f>IF($A81="","",IF(COUNTIF($A$5:$A$154,$A81)&gt;1,"Check booking ID",IF($H81&lt;&gt;"Confirmed","No confirmed assignment",IF(OR($C81="",$D81=""),"Check dates",IF($D81&lt;=$C81,"Check dates",IF($I81="","Needs kennel",IFERROR(IF(VLOOKUP($I81,Kennels!$A$5:$E$104,5,FALSE)&lt;&gt;"Available","Check kennel status",IF($L81&lt;&gt;"Fits","Check compatibility",IF($M81&gt;0,"Conflict: overlap","Ready"))),"Check kennel ID")))))))</f>
        <v/>
      </c>
      <c r="R81">
        <f>Kennels!$A$81</f>
        <v/>
      </c>
    </row>
    <row r="82" ht="25" customHeight="1">
      <c r="A82" s="12" t="n"/>
      <c r="B82" s="13" t="n"/>
      <c r="C82" s="25" t="n"/>
      <c r="D82" s="25" t="n"/>
      <c r="E82" s="15" t="n"/>
      <c r="F82" s="26" t="n"/>
      <c r="G82" s="12" t="n"/>
      <c r="H82" s="12" t="n"/>
      <c r="I82" s="12" t="n"/>
      <c r="J82" s="20">
        <f>IF(OR($C82="",$D82="",$D82&lt;=$C82),"",$D82-$C82)</f>
        <v/>
      </c>
      <c r="K82" s="21">
        <f>IF($I82="","",IFERROR(VLOOKUP($I82,Kennels!$A$5:$E$104,2,FALSE),"Not found"))</f>
        <v/>
      </c>
      <c r="L82" s="21">
        <f>IF(OR($H82&lt;&gt;"Confirmed",$I82="",$E82="",$F82="",$G82=""),"",IFERROR(IF(AND($E82&lt;=VLOOKUP($I82,Kennels!$A$5:$E$104,4,FALSE),$F82&lt;=VLOOKUP($I82,Kennels!$A$5:$E$104,3,FALSE),$G82=VLOOKUP($I82,Kennels!$A$5:$E$104,2,FALSE)),"Fits","Check fit"),"Check kennel ID"))</f>
        <v/>
      </c>
      <c r="M82" s="20">
        <f>IF(OR($H82&lt;&gt;"Confirmed",$I82="",$C82="",$D82="",$D82&lt;=$C82),"",COUNTIFS($I$5:$I$154,$I82,$H$5:$H$154,"Confirmed",$C$5:$C$154,"&lt;"&amp;$D82,$D$5:$D$154,"&gt;"&amp;$C82)-1)</f>
        <v/>
      </c>
      <c r="N82" s="22">
        <f>IF($A82="","",IF(COUNTIF($A$5:$A$154,$A82)&gt;1,"Check booking ID",IF($H82&lt;&gt;"Confirmed","No confirmed assignment",IF(OR($C82="",$D82=""),"Check dates",IF($D82&lt;=$C82,"Check dates",IF($I82="","Needs kennel",IFERROR(IF(VLOOKUP($I82,Kennels!$A$5:$E$104,5,FALSE)&lt;&gt;"Available","Check kennel status",IF($L82&lt;&gt;"Fits","Check compatibility",IF($M82&gt;0,"Conflict: overlap","Ready"))),"Check kennel ID")))))))</f>
        <v/>
      </c>
      <c r="R82">
        <f>Kennels!$A$82</f>
        <v/>
      </c>
    </row>
    <row r="83" ht="25" customHeight="1">
      <c r="A83" s="12" t="n"/>
      <c r="B83" s="13" t="n"/>
      <c r="C83" s="25" t="n"/>
      <c r="D83" s="25" t="n"/>
      <c r="E83" s="15" t="n"/>
      <c r="F83" s="26" t="n"/>
      <c r="G83" s="12" t="n"/>
      <c r="H83" s="12" t="n"/>
      <c r="I83" s="12" t="n"/>
      <c r="J83" s="17">
        <f>IF(OR($C83="",$D83="",$D83&lt;=$C83),"",$D83-$C83)</f>
        <v/>
      </c>
      <c r="K83" s="18">
        <f>IF($I83="","",IFERROR(VLOOKUP($I83,Kennels!$A$5:$E$104,2,FALSE),"Not found"))</f>
        <v/>
      </c>
      <c r="L83" s="18">
        <f>IF(OR($H83&lt;&gt;"Confirmed",$I83="",$E83="",$F83="",$G83=""),"",IFERROR(IF(AND($E83&lt;=VLOOKUP($I83,Kennels!$A$5:$E$104,4,FALSE),$F83&lt;=VLOOKUP($I83,Kennels!$A$5:$E$104,3,FALSE),$G83=VLOOKUP($I83,Kennels!$A$5:$E$104,2,FALSE)),"Fits","Check fit"),"Check kennel ID"))</f>
        <v/>
      </c>
      <c r="M83" s="17">
        <f>IF(OR($H83&lt;&gt;"Confirmed",$I83="",$C83="",$D83="",$D83&lt;=$C83),"",COUNTIFS($I$5:$I$154,$I83,$H$5:$H$154,"Confirmed",$C$5:$C$154,"&lt;"&amp;$D83,$D$5:$D$154,"&gt;"&amp;$C83)-1)</f>
        <v/>
      </c>
      <c r="N83" s="19">
        <f>IF($A83="","",IF(COUNTIF($A$5:$A$154,$A83)&gt;1,"Check booking ID",IF($H83&lt;&gt;"Confirmed","No confirmed assignment",IF(OR($C83="",$D83=""),"Check dates",IF($D83&lt;=$C83,"Check dates",IF($I83="","Needs kennel",IFERROR(IF(VLOOKUP($I83,Kennels!$A$5:$E$104,5,FALSE)&lt;&gt;"Available","Check kennel status",IF($L83&lt;&gt;"Fits","Check compatibility",IF($M83&gt;0,"Conflict: overlap","Ready"))),"Check kennel ID")))))))</f>
        <v/>
      </c>
      <c r="R83">
        <f>Kennels!$A$83</f>
        <v/>
      </c>
    </row>
    <row r="84" ht="25" customHeight="1">
      <c r="A84" s="12" t="n"/>
      <c r="B84" s="13" t="n"/>
      <c r="C84" s="25" t="n"/>
      <c r="D84" s="25" t="n"/>
      <c r="E84" s="15" t="n"/>
      <c r="F84" s="26" t="n"/>
      <c r="G84" s="12" t="n"/>
      <c r="H84" s="12" t="n"/>
      <c r="I84" s="12" t="n"/>
      <c r="J84" s="20">
        <f>IF(OR($C84="",$D84="",$D84&lt;=$C84),"",$D84-$C84)</f>
        <v/>
      </c>
      <c r="K84" s="21">
        <f>IF($I84="","",IFERROR(VLOOKUP($I84,Kennels!$A$5:$E$104,2,FALSE),"Not found"))</f>
        <v/>
      </c>
      <c r="L84" s="21">
        <f>IF(OR($H84&lt;&gt;"Confirmed",$I84="",$E84="",$F84="",$G84=""),"",IFERROR(IF(AND($E84&lt;=VLOOKUP($I84,Kennels!$A$5:$E$104,4,FALSE),$F84&lt;=VLOOKUP($I84,Kennels!$A$5:$E$104,3,FALSE),$G84=VLOOKUP($I84,Kennels!$A$5:$E$104,2,FALSE)),"Fits","Check fit"),"Check kennel ID"))</f>
        <v/>
      </c>
      <c r="M84" s="20">
        <f>IF(OR($H84&lt;&gt;"Confirmed",$I84="",$C84="",$D84="",$D84&lt;=$C84),"",COUNTIFS($I$5:$I$154,$I84,$H$5:$H$154,"Confirmed",$C$5:$C$154,"&lt;"&amp;$D84,$D$5:$D$154,"&gt;"&amp;$C84)-1)</f>
        <v/>
      </c>
      <c r="N84" s="22">
        <f>IF($A84="","",IF(COUNTIF($A$5:$A$154,$A84)&gt;1,"Check booking ID",IF($H84&lt;&gt;"Confirmed","No confirmed assignment",IF(OR($C84="",$D84=""),"Check dates",IF($D84&lt;=$C84,"Check dates",IF($I84="","Needs kennel",IFERROR(IF(VLOOKUP($I84,Kennels!$A$5:$E$104,5,FALSE)&lt;&gt;"Available","Check kennel status",IF($L84&lt;&gt;"Fits","Check compatibility",IF($M84&gt;0,"Conflict: overlap","Ready"))),"Check kennel ID")))))))</f>
        <v/>
      </c>
      <c r="R84">
        <f>Kennels!$A$84</f>
        <v/>
      </c>
    </row>
    <row r="85" ht="25" customHeight="1">
      <c r="A85" s="12" t="n"/>
      <c r="B85" s="13" t="n"/>
      <c r="C85" s="25" t="n"/>
      <c r="D85" s="25" t="n"/>
      <c r="E85" s="15" t="n"/>
      <c r="F85" s="26" t="n"/>
      <c r="G85" s="12" t="n"/>
      <c r="H85" s="12" t="n"/>
      <c r="I85" s="12" t="n"/>
      <c r="J85" s="17">
        <f>IF(OR($C85="",$D85="",$D85&lt;=$C85),"",$D85-$C85)</f>
        <v/>
      </c>
      <c r="K85" s="18">
        <f>IF($I85="","",IFERROR(VLOOKUP($I85,Kennels!$A$5:$E$104,2,FALSE),"Not found"))</f>
        <v/>
      </c>
      <c r="L85" s="18">
        <f>IF(OR($H85&lt;&gt;"Confirmed",$I85="",$E85="",$F85="",$G85=""),"",IFERROR(IF(AND($E85&lt;=VLOOKUP($I85,Kennels!$A$5:$E$104,4,FALSE),$F85&lt;=VLOOKUP($I85,Kennels!$A$5:$E$104,3,FALSE),$G85=VLOOKUP($I85,Kennels!$A$5:$E$104,2,FALSE)),"Fits","Check fit"),"Check kennel ID"))</f>
        <v/>
      </c>
      <c r="M85" s="17">
        <f>IF(OR($H85&lt;&gt;"Confirmed",$I85="",$C85="",$D85="",$D85&lt;=$C85),"",COUNTIFS($I$5:$I$154,$I85,$H$5:$H$154,"Confirmed",$C$5:$C$154,"&lt;"&amp;$D85,$D$5:$D$154,"&gt;"&amp;$C85)-1)</f>
        <v/>
      </c>
      <c r="N85" s="19">
        <f>IF($A85="","",IF(COUNTIF($A$5:$A$154,$A85)&gt;1,"Check booking ID",IF($H85&lt;&gt;"Confirmed","No confirmed assignment",IF(OR($C85="",$D85=""),"Check dates",IF($D85&lt;=$C85,"Check dates",IF($I85="","Needs kennel",IFERROR(IF(VLOOKUP($I85,Kennels!$A$5:$E$104,5,FALSE)&lt;&gt;"Available","Check kennel status",IF($L85&lt;&gt;"Fits","Check compatibility",IF($M85&gt;0,"Conflict: overlap","Ready"))),"Check kennel ID")))))))</f>
        <v/>
      </c>
      <c r="R85">
        <f>Kennels!$A$85</f>
        <v/>
      </c>
    </row>
    <row r="86" ht="25" customHeight="1">
      <c r="A86" s="12" t="n"/>
      <c r="B86" s="13" t="n"/>
      <c r="C86" s="25" t="n"/>
      <c r="D86" s="25" t="n"/>
      <c r="E86" s="15" t="n"/>
      <c r="F86" s="26" t="n"/>
      <c r="G86" s="12" t="n"/>
      <c r="H86" s="12" t="n"/>
      <c r="I86" s="12" t="n"/>
      <c r="J86" s="20">
        <f>IF(OR($C86="",$D86="",$D86&lt;=$C86),"",$D86-$C86)</f>
        <v/>
      </c>
      <c r="K86" s="21">
        <f>IF($I86="","",IFERROR(VLOOKUP($I86,Kennels!$A$5:$E$104,2,FALSE),"Not found"))</f>
        <v/>
      </c>
      <c r="L86" s="21">
        <f>IF(OR($H86&lt;&gt;"Confirmed",$I86="",$E86="",$F86="",$G86=""),"",IFERROR(IF(AND($E86&lt;=VLOOKUP($I86,Kennels!$A$5:$E$104,4,FALSE),$F86&lt;=VLOOKUP($I86,Kennels!$A$5:$E$104,3,FALSE),$G86=VLOOKUP($I86,Kennels!$A$5:$E$104,2,FALSE)),"Fits","Check fit"),"Check kennel ID"))</f>
        <v/>
      </c>
      <c r="M86" s="20">
        <f>IF(OR($H86&lt;&gt;"Confirmed",$I86="",$C86="",$D86="",$D86&lt;=$C86),"",COUNTIFS($I$5:$I$154,$I86,$H$5:$H$154,"Confirmed",$C$5:$C$154,"&lt;"&amp;$D86,$D$5:$D$154,"&gt;"&amp;$C86)-1)</f>
        <v/>
      </c>
      <c r="N86" s="22">
        <f>IF($A86="","",IF(COUNTIF($A$5:$A$154,$A86)&gt;1,"Check booking ID",IF($H86&lt;&gt;"Confirmed","No confirmed assignment",IF(OR($C86="",$D86=""),"Check dates",IF($D86&lt;=$C86,"Check dates",IF($I86="","Needs kennel",IFERROR(IF(VLOOKUP($I86,Kennels!$A$5:$E$104,5,FALSE)&lt;&gt;"Available","Check kennel status",IF($L86&lt;&gt;"Fits","Check compatibility",IF($M86&gt;0,"Conflict: overlap","Ready"))),"Check kennel ID")))))))</f>
        <v/>
      </c>
      <c r="R86">
        <f>Kennels!$A$86</f>
        <v/>
      </c>
    </row>
    <row r="87" ht="25" customHeight="1">
      <c r="A87" s="12" t="n"/>
      <c r="B87" s="13" t="n"/>
      <c r="C87" s="25" t="n"/>
      <c r="D87" s="25" t="n"/>
      <c r="E87" s="15" t="n"/>
      <c r="F87" s="26" t="n"/>
      <c r="G87" s="12" t="n"/>
      <c r="H87" s="12" t="n"/>
      <c r="I87" s="12" t="n"/>
      <c r="J87" s="17">
        <f>IF(OR($C87="",$D87="",$D87&lt;=$C87),"",$D87-$C87)</f>
        <v/>
      </c>
      <c r="K87" s="18">
        <f>IF($I87="","",IFERROR(VLOOKUP($I87,Kennels!$A$5:$E$104,2,FALSE),"Not found"))</f>
        <v/>
      </c>
      <c r="L87" s="18">
        <f>IF(OR($H87&lt;&gt;"Confirmed",$I87="",$E87="",$F87="",$G87=""),"",IFERROR(IF(AND($E87&lt;=VLOOKUP($I87,Kennels!$A$5:$E$104,4,FALSE),$F87&lt;=VLOOKUP($I87,Kennels!$A$5:$E$104,3,FALSE),$G87=VLOOKUP($I87,Kennels!$A$5:$E$104,2,FALSE)),"Fits","Check fit"),"Check kennel ID"))</f>
        <v/>
      </c>
      <c r="M87" s="17">
        <f>IF(OR($H87&lt;&gt;"Confirmed",$I87="",$C87="",$D87="",$D87&lt;=$C87),"",COUNTIFS($I$5:$I$154,$I87,$H$5:$H$154,"Confirmed",$C$5:$C$154,"&lt;"&amp;$D87,$D$5:$D$154,"&gt;"&amp;$C87)-1)</f>
        <v/>
      </c>
      <c r="N87" s="19">
        <f>IF($A87="","",IF(COUNTIF($A$5:$A$154,$A87)&gt;1,"Check booking ID",IF($H87&lt;&gt;"Confirmed","No confirmed assignment",IF(OR($C87="",$D87=""),"Check dates",IF($D87&lt;=$C87,"Check dates",IF($I87="","Needs kennel",IFERROR(IF(VLOOKUP($I87,Kennels!$A$5:$E$104,5,FALSE)&lt;&gt;"Available","Check kennel status",IF($L87&lt;&gt;"Fits","Check compatibility",IF($M87&gt;0,"Conflict: overlap","Ready"))),"Check kennel ID")))))))</f>
        <v/>
      </c>
      <c r="R87">
        <f>Kennels!$A$87</f>
        <v/>
      </c>
    </row>
    <row r="88" ht="25" customHeight="1">
      <c r="A88" s="12" t="n"/>
      <c r="B88" s="13" t="n"/>
      <c r="C88" s="25" t="n"/>
      <c r="D88" s="25" t="n"/>
      <c r="E88" s="15" t="n"/>
      <c r="F88" s="26" t="n"/>
      <c r="G88" s="12" t="n"/>
      <c r="H88" s="12" t="n"/>
      <c r="I88" s="12" t="n"/>
      <c r="J88" s="20">
        <f>IF(OR($C88="",$D88="",$D88&lt;=$C88),"",$D88-$C88)</f>
        <v/>
      </c>
      <c r="K88" s="21">
        <f>IF($I88="","",IFERROR(VLOOKUP($I88,Kennels!$A$5:$E$104,2,FALSE),"Not found"))</f>
        <v/>
      </c>
      <c r="L88" s="21">
        <f>IF(OR($H88&lt;&gt;"Confirmed",$I88="",$E88="",$F88="",$G88=""),"",IFERROR(IF(AND($E88&lt;=VLOOKUP($I88,Kennels!$A$5:$E$104,4,FALSE),$F88&lt;=VLOOKUP($I88,Kennels!$A$5:$E$104,3,FALSE),$G88=VLOOKUP($I88,Kennels!$A$5:$E$104,2,FALSE)),"Fits","Check fit"),"Check kennel ID"))</f>
        <v/>
      </c>
      <c r="M88" s="20">
        <f>IF(OR($H88&lt;&gt;"Confirmed",$I88="",$C88="",$D88="",$D88&lt;=$C88),"",COUNTIFS($I$5:$I$154,$I88,$H$5:$H$154,"Confirmed",$C$5:$C$154,"&lt;"&amp;$D88,$D$5:$D$154,"&gt;"&amp;$C88)-1)</f>
        <v/>
      </c>
      <c r="N88" s="22">
        <f>IF($A88="","",IF(COUNTIF($A$5:$A$154,$A88)&gt;1,"Check booking ID",IF($H88&lt;&gt;"Confirmed","No confirmed assignment",IF(OR($C88="",$D88=""),"Check dates",IF($D88&lt;=$C88,"Check dates",IF($I88="","Needs kennel",IFERROR(IF(VLOOKUP($I88,Kennels!$A$5:$E$104,5,FALSE)&lt;&gt;"Available","Check kennel status",IF($L88&lt;&gt;"Fits","Check compatibility",IF($M88&gt;0,"Conflict: overlap","Ready"))),"Check kennel ID")))))))</f>
        <v/>
      </c>
      <c r="R88">
        <f>Kennels!$A$88</f>
        <v/>
      </c>
    </row>
    <row r="89" ht="25" customHeight="1">
      <c r="A89" s="12" t="n"/>
      <c r="B89" s="13" t="n"/>
      <c r="C89" s="25" t="n"/>
      <c r="D89" s="25" t="n"/>
      <c r="E89" s="15" t="n"/>
      <c r="F89" s="26" t="n"/>
      <c r="G89" s="12" t="n"/>
      <c r="H89" s="12" t="n"/>
      <c r="I89" s="12" t="n"/>
      <c r="J89" s="17">
        <f>IF(OR($C89="",$D89="",$D89&lt;=$C89),"",$D89-$C89)</f>
        <v/>
      </c>
      <c r="K89" s="18">
        <f>IF($I89="","",IFERROR(VLOOKUP($I89,Kennels!$A$5:$E$104,2,FALSE),"Not found"))</f>
        <v/>
      </c>
      <c r="L89" s="18">
        <f>IF(OR($H89&lt;&gt;"Confirmed",$I89="",$E89="",$F89="",$G89=""),"",IFERROR(IF(AND($E89&lt;=VLOOKUP($I89,Kennels!$A$5:$E$104,4,FALSE),$F89&lt;=VLOOKUP($I89,Kennels!$A$5:$E$104,3,FALSE),$G89=VLOOKUP($I89,Kennels!$A$5:$E$104,2,FALSE)),"Fits","Check fit"),"Check kennel ID"))</f>
        <v/>
      </c>
      <c r="M89" s="17">
        <f>IF(OR($H89&lt;&gt;"Confirmed",$I89="",$C89="",$D89="",$D89&lt;=$C89),"",COUNTIFS($I$5:$I$154,$I89,$H$5:$H$154,"Confirmed",$C$5:$C$154,"&lt;"&amp;$D89,$D$5:$D$154,"&gt;"&amp;$C89)-1)</f>
        <v/>
      </c>
      <c r="N89" s="19">
        <f>IF($A89="","",IF(COUNTIF($A$5:$A$154,$A89)&gt;1,"Check booking ID",IF($H89&lt;&gt;"Confirmed","No confirmed assignment",IF(OR($C89="",$D89=""),"Check dates",IF($D89&lt;=$C89,"Check dates",IF($I89="","Needs kennel",IFERROR(IF(VLOOKUP($I89,Kennels!$A$5:$E$104,5,FALSE)&lt;&gt;"Available","Check kennel status",IF($L89&lt;&gt;"Fits","Check compatibility",IF($M89&gt;0,"Conflict: overlap","Ready"))),"Check kennel ID")))))))</f>
        <v/>
      </c>
      <c r="R89">
        <f>Kennels!$A$89</f>
        <v/>
      </c>
    </row>
    <row r="90" ht="25" customHeight="1">
      <c r="A90" s="12" t="n"/>
      <c r="B90" s="13" t="n"/>
      <c r="C90" s="25" t="n"/>
      <c r="D90" s="25" t="n"/>
      <c r="E90" s="15" t="n"/>
      <c r="F90" s="26" t="n"/>
      <c r="G90" s="12" t="n"/>
      <c r="H90" s="12" t="n"/>
      <c r="I90" s="12" t="n"/>
      <c r="J90" s="20">
        <f>IF(OR($C90="",$D90="",$D90&lt;=$C90),"",$D90-$C90)</f>
        <v/>
      </c>
      <c r="K90" s="21">
        <f>IF($I90="","",IFERROR(VLOOKUP($I90,Kennels!$A$5:$E$104,2,FALSE),"Not found"))</f>
        <v/>
      </c>
      <c r="L90" s="21">
        <f>IF(OR($H90&lt;&gt;"Confirmed",$I90="",$E90="",$F90="",$G90=""),"",IFERROR(IF(AND($E90&lt;=VLOOKUP($I90,Kennels!$A$5:$E$104,4,FALSE),$F90&lt;=VLOOKUP($I90,Kennels!$A$5:$E$104,3,FALSE),$G90=VLOOKUP($I90,Kennels!$A$5:$E$104,2,FALSE)),"Fits","Check fit"),"Check kennel ID"))</f>
        <v/>
      </c>
      <c r="M90" s="20">
        <f>IF(OR($H90&lt;&gt;"Confirmed",$I90="",$C90="",$D90="",$D90&lt;=$C90),"",COUNTIFS($I$5:$I$154,$I90,$H$5:$H$154,"Confirmed",$C$5:$C$154,"&lt;"&amp;$D90,$D$5:$D$154,"&gt;"&amp;$C90)-1)</f>
        <v/>
      </c>
      <c r="N90" s="22">
        <f>IF($A90="","",IF(COUNTIF($A$5:$A$154,$A90)&gt;1,"Check booking ID",IF($H90&lt;&gt;"Confirmed","No confirmed assignment",IF(OR($C90="",$D90=""),"Check dates",IF($D90&lt;=$C90,"Check dates",IF($I90="","Needs kennel",IFERROR(IF(VLOOKUP($I90,Kennels!$A$5:$E$104,5,FALSE)&lt;&gt;"Available","Check kennel status",IF($L90&lt;&gt;"Fits","Check compatibility",IF($M90&gt;0,"Conflict: overlap","Ready"))),"Check kennel ID")))))))</f>
        <v/>
      </c>
      <c r="R90">
        <f>Kennels!$A$90</f>
        <v/>
      </c>
    </row>
    <row r="91" ht="25" customHeight="1">
      <c r="A91" s="12" t="n"/>
      <c r="B91" s="13" t="n"/>
      <c r="C91" s="25" t="n"/>
      <c r="D91" s="25" t="n"/>
      <c r="E91" s="15" t="n"/>
      <c r="F91" s="26" t="n"/>
      <c r="G91" s="12" t="n"/>
      <c r="H91" s="12" t="n"/>
      <c r="I91" s="12" t="n"/>
      <c r="J91" s="17">
        <f>IF(OR($C91="",$D91="",$D91&lt;=$C91),"",$D91-$C91)</f>
        <v/>
      </c>
      <c r="K91" s="18">
        <f>IF($I91="","",IFERROR(VLOOKUP($I91,Kennels!$A$5:$E$104,2,FALSE),"Not found"))</f>
        <v/>
      </c>
      <c r="L91" s="18">
        <f>IF(OR($H91&lt;&gt;"Confirmed",$I91="",$E91="",$F91="",$G91=""),"",IFERROR(IF(AND($E91&lt;=VLOOKUP($I91,Kennels!$A$5:$E$104,4,FALSE),$F91&lt;=VLOOKUP($I91,Kennels!$A$5:$E$104,3,FALSE),$G91=VLOOKUP($I91,Kennels!$A$5:$E$104,2,FALSE)),"Fits","Check fit"),"Check kennel ID"))</f>
        <v/>
      </c>
      <c r="M91" s="17">
        <f>IF(OR($H91&lt;&gt;"Confirmed",$I91="",$C91="",$D91="",$D91&lt;=$C91),"",COUNTIFS($I$5:$I$154,$I91,$H$5:$H$154,"Confirmed",$C$5:$C$154,"&lt;"&amp;$D91,$D$5:$D$154,"&gt;"&amp;$C91)-1)</f>
        <v/>
      </c>
      <c r="N91" s="19">
        <f>IF($A91="","",IF(COUNTIF($A$5:$A$154,$A91)&gt;1,"Check booking ID",IF($H91&lt;&gt;"Confirmed","No confirmed assignment",IF(OR($C91="",$D91=""),"Check dates",IF($D91&lt;=$C91,"Check dates",IF($I91="","Needs kennel",IFERROR(IF(VLOOKUP($I91,Kennels!$A$5:$E$104,5,FALSE)&lt;&gt;"Available","Check kennel status",IF($L91&lt;&gt;"Fits","Check compatibility",IF($M91&gt;0,"Conflict: overlap","Ready"))),"Check kennel ID")))))))</f>
        <v/>
      </c>
      <c r="R91">
        <f>Kennels!$A$91</f>
        <v/>
      </c>
    </row>
    <row r="92" ht="25" customHeight="1">
      <c r="A92" s="12" t="n"/>
      <c r="B92" s="13" t="n"/>
      <c r="C92" s="25" t="n"/>
      <c r="D92" s="25" t="n"/>
      <c r="E92" s="15" t="n"/>
      <c r="F92" s="26" t="n"/>
      <c r="G92" s="12" t="n"/>
      <c r="H92" s="12" t="n"/>
      <c r="I92" s="12" t="n"/>
      <c r="J92" s="20">
        <f>IF(OR($C92="",$D92="",$D92&lt;=$C92),"",$D92-$C92)</f>
        <v/>
      </c>
      <c r="K92" s="21">
        <f>IF($I92="","",IFERROR(VLOOKUP($I92,Kennels!$A$5:$E$104,2,FALSE),"Not found"))</f>
        <v/>
      </c>
      <c r="L92" s="21">
        <f>IF(OR($H92&lt;&gt;"Confirmed",$I92="",$E92="",$F92="",$G92=""),"",IFERROR(IF(AND($E92&lt;=VLOOKUP($I92,Kennels!$A$5:$E$104,4,FALSE),$F92&lt;=VLOOKUP($I92,Kennels!$A$5:$E$104,3,FALSE),$G92=VLOOKUP($I92,Kennels!$A$5:$E$104,2,FALSE)),"Fits","Check fit"),"Check kennel ID"))</f>
        <v/>
      </c>
      <c r="M92" s="20">
        <f>IF(OR($H92&lt;&gt;"Confirmed",$I92="",$C92="",$D92="",$D92&lt;=$C92),"",COUNTIFS($I$5:$I$154,$I92,$H$5:$H$154,"Confirmed",$C$5:$C$154,"&lt;"&amp;$D92,$D$5:$D$154,"&gt;"&amp;$C92)-1)</f>
        <v/>
      </c>
      <c r="N92" s="22">
        <f>IF($A92="","",IF(COUNTIF($A$5:$A$154,$A92)&gt;1,"Check booking ID",IF($H92&lt;&gt;"Confirmed","No confirmed assignment",IF(OR($C92="",$D92=""),"Check dates",IF($D92&lt;=$C92,"Check dates",IF($I92="","Needs kennel",IFERROR(IF(VLOOKUP($I92,Kennels!$A$5:$E$104,5,FALSE)&lt;&gt;"Available","Check kennel status",IF($L92&lt;&gt;"Fits","Check compatibility",IF($M92&gt;0,"Conflict: overlap","Ready"))),"Check kennel ID")))))))</f>
        <v/>
      </c>
      <c r="R92">
        <f>Kennels!$A$92</f>
        <v/>
      </c>
    </row>
    <row r="93" ht="25" customHeight="1">
      <c r="A93" s="12" t="n"/>
      <c r="B93" s="13" t="n"/>
      <c r="C93" s="25" t="n"/>
      <c r="D93" s="25" t="n"/>
      <c r="E93" s="15" t="n"/>
      <c r="F93" s="26" t="n"/>
      <c r="G93" s="12" t="n"/>
      <c r="H93" s="12" t="n"/>
      <c r="I93" s="12" t="n"/>
      <c r="J93" s="17">
        <f>IF(OR($C93="",$D93="",$D93&lt;=$C93),"",$D93-$C93)</f>
        <v/>
      </c>
      <c r="K93" s="18">
        <f>IF($I93="","",IFERROR(VLOOKUP($I93,Kennels!$A$5:$E$104,2,FALSE),"Not found"))</f>
        <v/>
      </c>
      <c r="L93" s="18">
        <f>IF(OR($H93&lt;&gt;"Confirmed",$I93="",$E93="",$F93="",$G93=""),"",IFERROR(IF(AND($E93&lt;=VLOOKUP($I93,Kennels!$A$5:$E$104,4,FALSE),$F93&lt;=VLOOKUP($I93,Kennels!$A$5:$E$104,3,FALSE),$G93=VLOOKUP($I93,Kennels!$A$5:$E$104,2,FALSE)),"Fits","Check fit"),"Check kennel ID"))</f>
        <v/>
      </c>
      <c r="M93" s="17">
        <f>IF(OR($H93&lt;&gt;"Confirmed",$I93="",$C93="",$D93="",$D93&lt;=$C93),"",COUNTIFS($I$5:$I$154,$I93,$H$5:$H$154,"Confirmed",$C$5:$C$154,"&lt;"&amp;$D93,$D$5:$D$154,"&gt;"&amp;$C93)-1)</f>
        <v/>
      </c>
      <c r="N93" s="19">
        <f>IF($A93="","",IF(COUNTIF($A$5:$A$154,$A93)&gt;1,"Check booking ID",IF($H93&lt;&gt;"Confirmed","No confirmed assignment",IF(OR($C93="",$D93=""),"Check dates",IF($D93&lt;=$C93,"Check dates",IF($I93="","Needs kennel",IFERROR(IF(VLOOKUP($I93,Kennels!$A$5:$E$104,5,FALSE)&lt;&gt;"Available","Check kennel status",IF($L93&lt;&gt;"Fits","Check compatibility",IF($M93&gt;0,"Conflict: overlap","Ready"))),"Check kennel ID")))))))</f>
        <v/>
      </c>
      <c r="R93">
        <f>Kennels!$A$93</f>
        <v/>
      </c>
    </row>
    <row r="94" ht="25" customHeight="1">
      <c r="A94" s="12" t="n"/>
      <c r="B94" s="13" t="n"/>
      <c r="C94" s="25" t="n"/>
      <c r="D94" s="25" t="n"/>
      <c r="E94" s="15" t="n"/>
      <c r="F94" s="26" t="n"/>
      <c r="G94" s="12" t="n"/>
      <c r="H94" s="12" t="n"/>
      <c r="I94" s="12" t="n"/>
      <c r="J94" s="20">
        <f>IF(OR($C94="",$D94="",$D94&lt;=$C94),"",$D94-$C94)</f>
        <v/>
      </c>
      <c r="K94" s="21">
        <f>IF($I94="","",IFERROR(VLOOKUP($I94,Kennels!$A$5:$E$104,2,FALSE),"Not found"))</f>
        <v/>
      </c>
      <c r="L94" s="21">
        <f>IF(OR($H94&lt;&gt;"Confirmed",$I94="",$E94="",$F94="",$G94=""),"",IFERROR(IF(AND($E94&lt;=VLOOKUP($I94,Kennels!$A$5:$E$104,4,FALSE),$F94&lt;=VLOOKUP($I94,Kennels!$A$5:$E$104,3,FALSE),$G94=VLOOKUP($I94,Kennels!$A$5:$E$104,2,FALSE)),"Fits","Check fit"),"Check kennel ID"))</f>
        <v/>
      </c>
      <c r="M94" s="20">
        <f>IF(OR($H94&lt;&gt;"Confirmed",$I94="",$C94="",$D94="",$D94&lt;=$C94),"",COUNTIFS($I$5:$I$154,$I94,$H$5:$H$154,"Confirmed",$C$5:$C$154,"&lt;"&amp;$D94,$D$5:$D$154,"&gt;"&amp;$C94)-1)</f>
        <v/>
      </c>
      <c r="N94" s="22">
        <f>IF($A94="","",IF(COUNTIF($A$5:$A$154,$A94)&gt;1,"Check booking ID",IF($H94&lt;&gt;"Confirmed","No confirmed assignment",IF(OR($C94="",$D94=""),"Check dates",IF($D94&lt;=$C94,"Check dates",IF($I94="","Needs kennel",IFERROR(IF(VLOOKUP($I94,Kennels!$A$5:$E$104,5,FALSE)&lt;&gt;"Available","Check kennel status",IF($L94&lt;&gt;"Fits","Check compatibility",IF($M94&gt;0,"Conflict: overlap","Ready"))),"Check kennel ID")))))))</f>
        <v/>
      </c>
      <c r="R94">
        <f>Kennels!$A$94</f>
        <v/>
      </c>
    </row>
    <row r="95" ht="25" customHeight="1">
      <c r="A95" s="12" t="n"/>
      <c r="B95" s="13" t="n"/>
      <c r="C95" s="25" t="n"/>
      <c r="D95" s="25" t="n"/>
      <c r="E95" s="15" t="n"/>
      <c r="F95" s="26" t="n"/>
      <c r="G95" s="12" t="n"/>
      <c r="H95" s="12" t="n"/>
      <c r="I95" s="12" t="n"/>
      <c r="J95" s="17">
        <f>IF(OR($C95="",$D95="",$D95&lt;=$C95),"",$D95-$C95)</f>
        <v/>
      </c>
      <c r="K95" s="18">
        <f>IF($I95="","",IFERROR(VLOOKUP($I95,Kennels!$A$5:$E$104,2,FALSE),"Not found"))</f>
        <v/>
      </c>
      <c r="L95" s="18">
        <f>IF(OR($H95&lt;&gt;"Confirmed",$I95="",$E95="",$F95="",$G95=""),"",IFERROR(IF(AND($E95&lt;=VLOOKUP($I95,Kennels!$A$5:$E$104,4,FALSE),$F95&lt;=VLOOKUP($I95,Kennels!$A$5:$E$104,3,FALSE),$G95=VLOOKUP($I95,Kennels!$A$5:$E$104,2,FALSE)),"Fits","Check fit"),"Check kennel ID"))</f>
        <v/>
      </c>
      <c r="M95" s="17">
        <f>IF(OR($H95&lt;&gt;"Confirmed",$I95="",$C95="",$D95="",$D95&lt;=$C95),"",COUNTIFS($I$5:$I$154,$I95,$H$5:$H$154,"Confirmed",$C$5:$C$154,"&lt;"&amp;$D95,$D$5:$D$154,"&gt;"&amp;$C95)-1)</f>
        <v/>
      </c>
      <c r="N95" s="19">
        <f>IF($A95="","",IF(COUNTIF($A$5:$A$154,$A95)&gt;1,"Check booking ID",IF($H95&lt;&gt;"Confirmed","No confirmed assignment",IF(OR($C95="",$D95=""),"Check dates",IF($D95&lt;=$C95,"Check dates",IF($I95="","Needs kennel",IFERROR(IF(VLOOKUP($I95,Kennels!$A$5:$E$104,5,FALSE)&lt;&gt;"Available","Check kennel status",IF($L95&lt;&gt;"Fits","Check compatibility",IF($M95&gt;0,"Conflict: overlap","Ready"))),"Check kennel ID")))))))</f>
        <v/>
      </c>
      <c r="R95">
        <f>Kennels!$A$95</f>
        <v/>
      </c>
    </row>
    <row r="96" ht="25" customHeight="1">
      <c r="A96" s="12" t="n"/>
      <c r="B96" s="13" t="n"/>
      <c r="C96" s="25" t="n"/>
      <c r="D96" s="25" t="n"/>
      <c r="E96" s="15" t="n"/>
      <c r="F96" s="26" t="n"/>
      <c r="G96" s="12" t="n"/>
      <c r="H96" s="12" t="n"/>
      <c r="I96" s="12" t="n"/>
      <c r="J96" s="20">
        <f>IF(OR($C96="",$D96="",$D96&lt;=$C96),"",$D96-$C96)</f>
        <v/>
      </c>
      <c r="K96" s="21">
        <f>IF($I96="","",IFERROR(VLOOKUP($I96,Kennels!$A$5:$E$104,2,FALSE),"Not found"))</f>
        <v/>
      </c>
      <c r="L96" s="21">
        <f>IF(OR($H96&lt;&gt;"Confirmed",$I96="",$E96="",$F96="",$G96=""),"",IFERROR(IF(AND($E96&lt;=VLOOKUP($I96,Kennels!$A$5:$E$104,4,FALSE),$F96&lt;=VLOOKUP($I96,Kennels!$A$5:$E$104,3,FALSE),$G96=VLOOKUP($I96,Kennels!$A$5:$E$104,2,FALSE)),"Fits","Check fit"),"Check kennel ID"))</f>
        <v/>
      </c>
      <c r="M96" s="20">
        <f>IF(OR($H96&lt;&gt;"Confirmed",$I96="",$C96="",$D96="",$D96&lt;=$C96),"",COUNTIFS($I$5:$I$154,$I96,$H$5:$H$154,"Confirmed",$C$5:$C$154,"&lt;"&amp;$D96,$D$5:$D$154,"&gt;"&amp;$C96)-1)</f>
        <v/>
      </c>
      <c r="N96" s="22">
        <f>IF($A96="","",IF(COUNTIF($A$5:$A$154,$A96)&gt;1,"Check booking ID",IF($H96&lt;&gt;"Confirmed","No confirmed assignment",IF(OR($C96="",$D96=""),"Check dates",IF($D96&lt;=$C96,"Check dates",IF($I96="","Needs kennel",IFERROR(IF(VLOOKUP($I96,Kennels!$A$5:$E$104,5,FALSE)&lt;&gt;"Available","Check kennel status",IF($L96&lt;&gt;"Fits","Check compatibility",IF($M96&gt;0,"Conflict: overlap","Ready"))),"Check kennel ID")))))))</f>
        <v/>
      </c>
      <c r="R96">
        <f>Kennels!$A$96</f>
        <v/>
      </c>
    </row>
    <row r="97" ht="25" customHeight="1">
      <c r="A97" s="12" t="n"/>
      <c r="B97" s="13" t="n"/>
      <c r="C97" s="25" t="n"/>
      <c r="D97" s="25" t="n"/>
      <c r="E97" s="15" t="n"/>
      <c r="F97" s="26" t="n"/>
      <c r="G97" s="12" t="n"/>
      <c r="H97" s="12" t="n"/>
      <c r="I97" s="12" t="n"/>
      <c r="J97" s="17">
        <f>IF(OR($C97="",$D97="",$D97&lt;=$C97),"",$D97-$C97)</f>
        <v/>
      </c>
      <c r="K97" s="18">
        <f>IF($I97="","",IFERROR(VLOOKUP($I97,Kennels!$A$5:$E$104,2,FALSE),"Not found"))</f>
        <v/>
      </c>
      <c r="L97" s="18">
        <f>IF(OR($H97&lt;&gt;"Confirmed",$I97="",$E97="",$F97="",$G97=""),"",IFERROR(IF(AND($E97&lt;=VLOOKUP($I97,Kennels!$A$5:$E$104,4,FALSE),$F97&lt;=VLOOKUP($I97,Kennels!$A$5:$E$104,3,FALSE),$G97=VLOOKUP($I97,Kennels!$A$5:$E$104,2,FALSE)),"Fits","Check fit"),"Check kennel ID"))</f>
        <v/>
      </c>
      <c r="M97" s="17">
        <f>IF(OR($H97&lt;&gt;"Confirmed",$I97="",$C97="",$D97="",$D97&lt;=$C97),"",COUNTIFS($I$5:$I$154,$I97,$H$5:$H$154,"Confirmed",$C$5:$C$154,"&lt;"&amp;$D97,$D$5:$D$154,"&gt;"&amp;$C97)-1)</f>
        <v/>
      </c>
      <c r="N97" s="19">
        <f>IF($A97="","",IF(COUNTIF($A$5:$A$154,$A97)&gt;1,"Check booking ID",IF($H97&lt;&gt;"Confirmed","No confirmed assignment",IF(OR($C97="",$D97=""),"Check dates",IF($D97&lt;=$C97,"Check dates",IF($I97="","Needs kennel",IFERROR(IF(VLOOKUP($I97,Kennels!$A$5:$E$104,5,FALSE)&lt;&gt;"Available","Check kennel status",IF($L97&lt;&gt;"Fits","Check compatibility",IF($M97&gt;0,"Conflict: overlap","Ready"))),"Check kennel ID")))))))</f>
        <v/>
      </c>
      <c r="R97">
        <f>Kennels!$A$97</f>
        <v/>
      </c>
    </row>
    <row r="98" ht="25" customHeight="1">
      <c r="A98" s="12" t="n"/>
      <c r="B98" s="13" t="n"/>
      <c r="C98" s="25" t="n"/>
      <c r="D98" s="25" t="n"/>
      <c r="E98" s="15" t="n"/>
      <c r="F98" s="26" t="n"/>
      <c r="G98" s="12" t="n"/>
      <c r="H98" s="12" t="n"/>
      <c r="I98" s="12" t="n"/>
      <c r="J98" s="20">
        <f>IF(OR($C98="",$D98="",$D98&lt;=$C98),"",$D98-$C98)</f>
        <v/>
      </c>
      <c r="K98" s="21">
        <f>IF($I98="","",IFERROR(VLOOKUP($I98,Kennels!$A$5:$E$104,2,FALSE),"Not found"))</f>
        <v/>
      </c>
      <c r="L98" s="21">
        <f>IF(OR($H98&lt;&gt;"Confirmed",$I98="",$E98="",$F98="",$G98=""),"",IFERROR(IF(AND($E98&lt;=VLOOKUP($I98,Kennels!$A$5:$E$104,4,FALSE),$F98&lt;=VLOOKUP($I98,Kennels!$A$5:$E$104,3,FALSE),$G98=VLOOKUP($I98,Kennels!$A$5:$E$104,2,FALSE)),"Fits","Check fit"),"Check kennel ID"))</f>
        <v/>
      </c>
      <c r="M98" s="20">
        <f>IF(OR($H98&lt;&gt;"Confirmed",$I98="",$C98="",$D98="",$D98&lt;=$C98),"",COUNTIFS($I$5:$I$154,$I98,$H$5:$H$154,"Confirmed",$C$5:$C$154,"&lt;"&amp;$D98,$D$5:$D$154,"&gt;"&amp;$C98)-1)</f>
        <v/>
      </c>
      <c r="N98" s="22">
        <f>IF($A98="","",IF(COUNTIF($A$5:$A$154,$A98)&gt;1,"Check booking ID",IF($H98&lt;&gt;"Confirmed","No confirmed assignment",IF(OR($C98="",$D98=""),"Check dates",IF($D98&lt;=$C98,"Check dates",IF($I98="","Needs kennel",IFERROR(IF(VLOOKUP($I98,Kennels!$A$5:$E$104,5,FALSE)&lt;&gt;"Available","Check kennel status",IF($L98&lt;&gt;"Fits","Check compatibility",IF($M98&gt;0,"Conflict: overlap","Ready"))),"Check kennel ID")))))))</f>
        <v/>
      </c>
      <c r="R98">
        <f>Kennels!$A$98</f>
        <v/>
      </c>
    </row>
    <row r="99" ht="25" customHeight="1">
      <c r="A99" s="12" t="n"/>
      <c r="B99" s="13" t="n"/>
      <c r="C99" s="25" t="n"/>
      <c r="D99" s="25" t="n"/>
      <c r="E99" s="15" t="n"/>
      <c r="F99" s="26" t="n"/>
      <c r="G99" s="12" t="n"/>
      <c r="H99" s="12" t="n"/>
      <c r="I99" s="12" t="n"/>
      <c r="J99" s="17">
        <f>IF(OR($C99="",$D99="",$D99&lt;=$C99),"",$D99-$C99)</f>
        <v/>
      </c>
      <c r="K99" s="18">
        <f>IF($I99="","",IFERROR(VLOOKUP($I99,Kennels!$A$5:$E$104,2,FALSE),"Not found"))</f>
        <v/>
      </c>
      <c r="L99" s="18">
        <f>IF(OR($H99&lt;&gt;"Confirmed",$I99="",$E99="",$F99="",$G99=""),"",IFERROR(IF(AND($E99&lt;=VLOOKUP($I99,Kennels!$A$5:$E$104,4,FALSE),$F99&lt;=VLOOKUP($I99,Kennels!$A$5:$E$104,3,FALSE),$G99=VLOOKUP($I99,Kennels!$A$5:$E$104,2,FALSE)),"Fits","Check fit"),"Check kennel ID"))</f>
        <v/>
      </c>
      <c r="M99" s="17">
        <f>IF(OR($H99&lt;&gt;"Confirmed",$I99="",$C99="",$D99="",$D99&lt;=$C99),"",COUNTIFS($I$5:$I$154,$I99,$H$5:$H$154,"Confirmed",$C$5:$C$154,"&lt;"&amp;$D99,$D$5:$D$154,"&gt;"&amp;$C99)-1)</f>
        <v/>
      </c>
      <c r="N99" s="19">
        <f>IF($A99="","",IF(COUNTIF($A$5:$A$154,$A99)&gt;1,"Check booking ID",IF($H99&lt;&gt;"Confirmed","No confirmed assignment",IF(OR($C99="",$D99=""),"Check dates",IF($D99&lt;=$C99,"Check dates",IF($I99="","Needs kennel",IFERROR(IF(VLOOKUP($I99,Kennels!$A$5:$E$104,5,FALSE)&lt;&gt;"Available","Check kennel status",IF($L99&lt;&gt;"Fits","Check compatibility",IF($M99&gt;0,"Conflict: overlap","Ready"))),"Check kennel ID")))))))</f>
        <v/>
      </c>
      <c r="R99">
        <f>Kennels!$A$99</f>
        <v/>
      </c>
    </row>
    <row r="100" ht="25" customHeight="1">
      <c r="A100" s="12" t="n"/>
      <c r="B100" s="13" t="n"/>
      <c r="C100" s="25" t="n"/>
      <c r="D100" s="25" t="n"/>
      <c r="E100" s="15" t="n"/>
      <c r="F100" s="26" t="n"/>
      <c r="G100" s="12" t="n"/>
      <c r="H100" s="12" t="n"/>
      <c r="I100" s="12" t="n"/>
      <c r="J100" s="20">
        <f>IF(OR($C100="",$D100="",$D100&lt;=$C100),"",$D100-$C100)</f>
        <v/>
      </c>
      <c r="K100" s="21">
        <f>IF($I100="","",IFERROR(VLOOKUP($I100,Kennels!$A$5:$E$104,2,FALSE),"Not found"))</f>
        <v/>
      </c>
      <c r="L100" s="21">
        <f>IF(OR($H100&lt;&gt;"Confirmed",$I100="",$E100="",$F100="",$G100=""),"",IFERROR(IF(AND($E100&lt;=VLOOKUP($I100,Kennels!$A$5:$E$104,4,FALSE),$F100&lt;=VLOOKUP($I100,Kennels!$A$5:$E$104,3,FALSE),$G100=VLOOKUP($I100,Kennels!$A$5:$E$104,2,FALSE)),"Fits","Check fit"),"Check kennel ID"))</f>
        <v/>
      </c>
      <c r="M100" s="20">
        <f>IF(OR($H100&lt;&gt;"Confirmed",$I100="",$C100="",$D100="",$D100&lt;=$C100),"",COUNTIFS($I$5:$I$154,$I100,$H$5:$H$154,"Confirmed",$C$5:$C$154,"&lt;"&amp;$D100,$D$5:$D$154,"&gt;"&amp;$C100)-1)</f>
        <v/>
      </c>
      <c r="N100" s="22">
        <f>IF($A100="","",IF(COUNTIF($A$5:$A$154,$A100)&gt;1,"Check booking ID",IF($H100&lt;&gt;"Confirmed","No confirmed assignment",IF(OR($C100="",$D100=""),"Check dates",IF($D100&lt;=$C100,"Check dates",IF($I100="","Needs kennel",IFERROR(IF(VLOOKUP($I100,Kennels!$A$5:$E$104,5,FALSE)&lt;&gt;"Available","Check kennel status",IF($L100&lt;&gt;"Fits","Check compatibility",IF($M100&gt;0,"Conflict: overlap","Ready"))),"Check kennel ID")))))))</f>
        <v/>
      </c>
      <c r="R100">
        <f>Kennels!$A$100</f>
        <v/>
      </c>
    </row>
    <row r="101" ht="25" customHeight="1">
      <c r="A101" s="12" t="n"/>
      <c r="B101" s="13" t="n"/>
      <c r="C101" s="25" t="n"/>
      <c r="D101" s="25" t="n"/>
      <c r="E101" s="15" t="n"/>
      <c r="F101" s="26" t="n"/>
      <c r="G101" s="12" t="n"/>
      <c r="H101" s="12" t="n"/>
      <c r="I101" s="12" t="n"/>
      <c r="J101" s="17">
        <f>IF(OR($C101="",$D101="",$D101&lt;=$C101),"",$D101-$C101)</f>
        <v/>
      </c>
      <c r="K101" s="18">
        <f>IF($I101="","",IFERROR(VLOOKUP($I101,Kennels!$A$5:$E$104,2,FALSE),"Not found"))</f>
        <v/>
      </c>
      <c r="L101" s="18">
        <f>IF(OR($H101&lt;&gt;"Confirmed",$I101="",$E101="",$F101="",$G101=""),"",IFERROR(IF(AND($E101&lt;=VLOOKUP($I101,Kennels!$A$5:$E$104,4,FALSE),$F101&lt;=VLOOKUP($I101,Kennels!$A$5:$E$104,3,FALSE),$G101=VLOOKUP($I101,Kennels!$A$5:$E$104,2,FALSE)),"Fits","Check fit"),"Check kennel ID"))</f>
        <v/>
      </c>
      <c r="M101" s="17">
        <f>IF(OR($H101&lt;&gt;"Confirmed",$I101="",$C101="",$D101="",$D101&lt;=$C101),"",COUNTIFS($I$5:$I$154,$I101,$H$5:$H$154,"Confirmed",$C$5:$C$154,"&lt;"&amp;$D101,$D$5:$D$154,"&gt;"&amp;$C101)-1)</f>
        <v/>
      </c>
      <c r="N101" s="19">
        <f>IF($A101="","",IF(COUNTIF($A$5:$A$154,$A101)&gt;1,"Check booking ID",IF($H101&lt;&gt;"Confirmed","No confirmed assignment",IF(OR($C101="",$D101=""),"Check dates",IF($D101&lt;=$C101,"Check dates",IF($I101="","Needs kennel",IFERROR(IF(VLOOKUP($I101,Kennels!$A$5:$E$104,5,FALSE)&lt;&gt;"Available","Check kennel status",IF($L101&lt;&gt;"Fits","Check compatibility",IF($M101&gt;0,"Conflict: overlap","Ready"))),"Check kennel ID")))))))</f>
        <v/>
      </c>
      <c r="R101">
        <f>Kennels!$A$101</f>
        <v/>
      </c>
    </row>
    <row r="102" ht="25" customHeight="1">
      <c r="A102" s="12" t="n"/>
      <c r="B102" s="13" t="n"/>
      <c r="C102" s="25" t="n"/>
      <c r="D102" s="25" t="n"/>
      <c r="E102" s="15" t="n"/>
      <c r="F102" s="26" t="n"/>
      <c r="G102" s="12" t="n"/>
      <c r="H102" s="12" t="n"/>
      <c r="I102" s="12" t="n"/>
      <c r="J102" s="20">
        <f>IF(OR($C102="",$D102="",$D102&lt;=$C102),"",$D102-$C102)</f>
        <v/>
      </c>
      <c r="K102" s="21">
        <f>IF($I102="","",IFERROR(VLOOKUP($I102,Kennels!$A$5:$E$104,2,FALSE),"Not found"))</f>
        <v/>
      </c>
      <c r="L102" s="21">
        <f>IF(OR($H102&lt;&gt;"Confirmed",$I102="",$E102="",$F102="",$G102=""),"",IFERROR(IF(AND($E102&lt;=VLOOKUP($I102,Kennels!$A$5:$E$104,4,FALSE),$F102&lt;=VLOOKUP($I102,Kennels!$A$5:$E$104,3,FALSE),$G102=VLOOKUP($I102,Kennels!$A$5:$E$104,2,FALSE)),"Fits","Check fit"),"Check kennel ID"))</f>
        <v/>
      </c>
      <c r="M102" s="20">
        <f>IF(OR($H102&lt;&gt;"Confirmed",$I102="",$C102="",$D102="",$D102&lt;=$C102),"",COUNTIFS($I$5:$I$154,$I102,$H$5:$H$154,"Confirmed",$C$5:$C$154,"&lt;"&amp;$D102,$D$5:$D$154,"&gt;"&amp;$C102)-1)</f>
        <v/>
      </c>
      <c r="N102" s="22">
        <f>IF($A102="","",IF(COUNTIF($A$5:$A$154,$A102)&gt;1,"Check booking ID",IF($H102&lt;&gt;"Confirmed","No confirmed assignment",IF(OR($C102="",$D102=""),"Check dates",IF($D102&lt;=$C102,"Check dates",IF($I102="","Needs kennel",IFERROR(IF(VLOOKUP($I102,Kennels!$A$5:$E$104,5,FALSE)&lt;&gt;"Available","Check kennel status",IF($L102&lt;&gt;"Fits","Check compatibility",IF($M102&gt;0,"Conflict: overlap","Ready"))),"Check kennel ID")))))))</f>
        <v/>
      </c>
      <c r="R102">
        <f>Kennels!$A$102</f>
        <v/>
      </c>
    </row>
    <row r="103" ht="25" customHeight="1">
      <c r="A103" s="12" t="n"/>
      <c r="B103" s="13" t="n"/>
      <c r="C103" s="25" t="n"/>
      <c r="D103" s="25" t="n"/>
      <c r="E103" s="15" t="n"/>
      <c r="F103" s="26" t="n"/>
      <c r="G103" s="12" t="n"/>
      <c r="H103" s="12" t="n"/>
      <c r="I103" s="12" t="n"/>
      <c r="J103" s="17">
        <f>IF(OR($C103="",$D103="",$D103&lt;=$C103),"",$D103-$C103)</f>
        <v/>
      </c>
      <c r="K103" s="18">
        <f>IF($I103="","",IFERROR(VLOOKUP($I103,Kennels!$A$5:$E$104,2,FALSE),"Not found"))</f>
        <v/>
      </c>
      <c r="L103" s="18">
        <f>IF(OR($H103&lt;&gt;"Confirmed",$I103="",$E103="",$F103="",$G103=""),"",IFERROR(IF(AND($E103&lt;=VLOOKUP($I103,Kennels!$A$5:$E$104,4,FALSE),$F103&lt;=VLOOKUP($I103,Kennels!$A$5:$E$104,3,FALSE),$G103=VLOOKUP($I103,Kennels!$A$5:$E$104,2,FALSE)),"Fits","Check fit"),"Check kennel ID"))</f>
        <v/>
      </c>
      <c r="M103" s="17">
        <f>IF(OR($H103&lt;&gt;"Confirmed",$I103="",$C103="",$D103="",$D103&lt;=$C103),"",COUNTIFS($I$5:$I$154,$I103,$H$5:$H$154,"Confirmed",$C$5:$C$154,"&lt;"&amp;$D103,$D$5:$D$154,"&gt;"&amp;$C103)-1)</f>
        <v/>
      </c>
      <c r="N103" s="19">
        <f>IF($A103="","",IF(COUNTIF($A$5:$A$154,$A103)&gt;1,"Check booking ID",IF($H103&lt;&gt;"Confirmed","No confirmed assignment",IF(OR($C103="",$D103=""),"Check dates",IF($D103&lt;=$C103,"Check dates",IF($I103="","Needs kennel",IFERROR(IF(VLOOKUP($I103,Kennels!$A$5:$E$104,5,FALSE)&lt;&gt;"Available","Check kennel status",IF($L103&lt;&gt;"Fits","Check compatibility",IF($M103&gt;0,"Conflict: overlap","Ready"))),"Check kennel ID")))))))</f>
        <v/>
      </c>
      <c r="R103">
        <f>Kennels!$A$103</f>
        <v/>
      </c>
    </row>
    <row r="104" ht="25" customHeight="1">
      <c r="A104" s="12" t="n"/>
      <c r="B104" s="13" t="n"/>
      <c r="C104" s="25" t="n"/>
      <c r="D104" s="25" t="n"/>
      <c r="E104" s="15" t="n"/>
      <c r="F104" s="26" t="n"/>
      <c r="G104" s="12" t="n"/>
      <c r="H104" s="12" t="n"/>
      <c r="I104" s="12" t="n"/>
      <c r="J104" s="20">
        <f>IF(OR($C104="",$D104="",$D104&lt;=$C104),"",$D104-$C104)</f>
        <v/>
      </c>
      <c r="K104" s="21">
        <f>IF($I104="","",IFERROR(VLOOKUP($I104,Kennels!$A$5:$E$104,2,FALSE),"Not found"))</f>
        <v/>
      </c>
      <c r="L104" s="21">
        <f>IF(OR($H104&lt;&gt;"Confirmed",$I104="",$E104="",$F104="",$G104=""),"",IFERROR(IF(AND($E104&lt;=VLOOKUP($I104,Kennels!$A$5:$E$104,4,FALSE),$F104&lt;=VLOOKUP($I104,Kennels!$A$5:$E$104,3,FALSE),$G104=VLOOKUP($I104,Kennels!$A$5:$E$104,2,FALSE)),"Fits","Check fit"),"Check kennel ID"))</f>
        <v/>
      </c>
      <c r="M104" s="20">
        <f>IF(OR($H104&lt;&gt;"Confirmed",$I104="",$C104="",$D104="",$D104&lt;=$C104),"",COUNTIFS($I$5:$I$154,$I104,$H$5:$H$154,"Confirmed",$C$5:$C$154,"&lt;"&amp;$D104,$D$5:$D$154,"&gt;"&amp;$C104)-1)</f>
        <v/>
      </c>
      <c r="N104" s="22">
        <f>IF($A104="","",IF(COUNTIF($A$5:$A$154,$A104)&gt;1,"Check booking ID",IF($H104&lt;&gt;"Confirmed","No confirmed assignment",IF(OR($C104="",$D104=""),"Check dates",IF($D104&lt;=$C104,"Check dates",IF($I104="","Needs kennel",IFERROR(IF(VLOOKUP($I104,Kennels!$A$5:$E$104,5,FALSE)&lt;&gt;"Available","Check kennel status",IF($L104&lt;&gt;"Fits","Check compatibility",IF($M104&gt;0,"Conflict: overlap","Ready"))),"Check kennel ID")))))))</f>
        <v/>
      </c>
      <c r="R104">
        <f>Kennels!$A$104</f>
        <v/>
      </c>
    </row>
    <row r="105" ht="25" customHeight="1">
      <c r="A105" s="12" t="n"/>
      <c r="B105" s="13" t="n"/>
      <c r="C105" s="25" t="n"/>
      <c r="D105" s="25" t="n"/>
      <c r="E105" s="15" t="n"/>
      <c r="F105" s="26" t="n"/>
      <c r="G105" s="12" t="n"/>
      <c r="H105" s="12" t="n"/>
      <c r="I105" s="12" t="n"/>
      <c r="J105" s="17">
        <f>IF(OR($C105="",$D105="",$D105&lt;=$C105),"",$D105-$C105)</f>
        <v/>
      </c>
      <c r="K105" s="18">
        <f>IF($I105="","",IFERROR(VLOOKUP($I105,Kennels!$A$5:$E$104,2,FALSE),"Not found"))</f>
        <v/>
      </c>
      <c r="L105" s="18">
        <f>IF(OR($H105&lt;&gt;"Confirmed",$I105="",$E105="",$F105="",$G105=""),"",IFERROR(IF(AND($E105&lt;=VLOOKUP($I105,Kennels!$A$5:$E$104,4,FALSE),$F105&lt;=VLOOKUP($I105,Kennels!$A$5:$E$104,3,FALSE),$G105=VLOOKUP($I105,Kennels!$A$5:$E$104,2,FALSE)),"Fits","Check fit"),"Check kennel ID"))</f>
        <v/>
      </c>
      <c r="M105" s="17">
        <f>IF(OR($H105&lt;&gt;"Confirmed",$I105="",$C105="",$D105="",$D105&lt;=$C105),"",COUNTIFS($I$5:$I$154,$I105,$H$5:$H$154,"Confirmed",$C$5:$C$154,"&lt;"&amp;$D105,$D$5:$D$154,"&gt;"&amp;$C105)-1)</f>
        <v/>
      </c>
      <c r="N105" s="19">
        <f>IF($A105="","",IF(COUNTIF($A$5:$A$154,$A105)&gt;1,"Check booking ID",IF($H105&lt;&gt;"Confirmed","No confirmed assignment",IF(OR($C105="",$D105=""),"Check dates",IF($D105&lt;=$C105,"Check dates",IF($I105="","Needs kennel",IFERROR(IF(VLOOKUP($I105,Kennels!$A$5:$E$104,5,FALSE)&lt;&gt;"Available","Check kennel status",IF($L105&lt;&gt;"Fits","Check compatibility",IF($M105&gt;0,"Conflict: overlap","Ready"))),"Check kennel ID")))))))</f>
        <v/>
      </c>
    </row>
    <row r="106" ht="25" customHeight="1">
      <c r="A106" s="12" t="n"/>
      <c r="B106" s="13" t="n"/>
      <c r="C106" s="25" t="n"/>
      <c r="D106" s="25" t="n"/>
      <c r="E106" s="15" t="n"/>
      <c r="F106" s="26" t="n"/>
      <c r="G106" s="12" t="n"/>
      <c r="H106" s="12" t="n"/>
      <c r="I106" s="12" t="n"/>
      <c r="J106" s="20">
        <f>IF(OR($C106="",$D106="",$D106&lt;=$C106),"",$D106-$C106)</f>
        <v/>
      </c>
      <c r="K106" s="21">
        <f>IF($I106="","",IFERROR(VLOOKUP($I106,Kennels!$A$5:$E$104,2,FALSE),"Not found"))</f>
        <v/>
      </c>
      <c r="L106" s="21">
        <f>IF(OR($H106&lt;&gt;"Confirmed",$I106="",$E106="",$F106="",$G106=""),"",IFERROR(IF(AND($E106&lt;=VLOOKUP($I106,Kennels!$A$5:$E$104,4,FALSE),$F106&lt;=VLOOKUP($I106,Kennels!$A$5:$E$104,3,FALSE),$G106=VLOOKUP($I106,Kennels!$A$5:$E$104,2,FALSE)),"Fits","Check fit"),"Check kennel ID"))</f>
        <v/>
      </c>
      <c r="M106" s="20">
        <f>IF(OR($H106&lt;&gt;"Confirmed",$I106="",$C106="",$D106="",$D106&lt;=$C106),"",COUNTIFS($I$5:$I$154,$I106,$H$5:$H$154,"Confirmed",$C$5:$C$154,"&lt;"&amp;$D106,$D$5:$D$154,"&gt;"&amp;$C106)-1)</f>
        <v/>
      </c>
      <c r="N106" s="22">
        <f>IF($A106="","",IF(COUNTIF($A$5:$A$154,$A106)&gt;1,"Check booking ID",IF($H106&lt;&gt;"Confirmed","No confirmed assignment",IF(OR($C106="",$D106=""),"Check dates",IF($D106&lt;=$C106,"Check dates",IF($I106="","Needs kennel",IFERROR(IF(VLOOKUP($I106,Kennels!$A$5:$E$104,5,FALSE)&lt;&gt;"Available","Check kennel status",IF($L106&lt;&gt;"Fits","Check compatibility",IF($M106&gt;0,"Conflict: overlap","Ready"))),"Check kennel ID")))))))</f>
        <v/>
      </c>
    </row>
    <row r="107" ht="25" customHeight="1">
      <c r="A107" s="12" t="n"/>
      <c r="B107" s="13" t="n"/>
      <c r="C107" s="25" t="n"/>
      <c r="D107" s="25" t="n"/>
      <c r="E107" s="15" t="n"/>
      <c r="F107" s="26" t="n"/>
      <c r="G107" s="12" t="n"/>
      <c r="H107" s="12" t="n"/>
      <c r="I107" s="12" t="n"/>
      <c r="J107" s="17">
        <f>IF(OR($C107="",$D107="",$D107&lt;=$C107),"",$D107-$C107)</f>
        <v/>
      </c>
      <c r="K107" s="18">
        <f>IF($I107="","",IFERROR(VLOOKUP($I107,Kennels!$A$5:$E$104,2,FALSE),"Not found"))</f>
        <v/>
      </c>
      <c r="L107" s="18">
        <f>IF(OR($H107&lt;&gt;"Confirmed",$I107="",$E107="",$F107="",$G107=""),"",IFERROR(IF(AND($E107&lt;=VLOOKUP($I107,Kennels!$A$5:$E$104,4,FALSE),$F107&lt;=VLOOKUP($I107,Kennels!$A$5:$E$104,3,FALSE),$G107=VLOOKUP($I107,Kennels!$A$5:$E$104,2,FALSE)),"Fits","Check fit"),"Check kennel ID"))</f>
        <v/>
      </c>
      <c r="M107" s="17">
        <f>IF(OR($H107&lt;&gt;"Confirmed",$I107="",$C107="",$D107="",$D107&lt;=$C107),"",COUNTIFS($I$5:$I$154,$I107,$H$5:$H$154,"Confirmed",$C$5:$C$154,"&lt;"&amp;$D107,$D$5:$D$154,"&gt;"&amp;$C107)-1)</f>
        <v/>
      </c>
      <c r="N107" s="19">
        <f>IF($A107="","",IF(COUNTIF($A$5:$A$154,$A107)&gt;1,"Check booking ID",IF($H107&lt;&gt;"Confirmed","No confirmed assignment",IF(OR($C107="",$D107=""),"Check dates",IF($D107&lt;=$C107,"Check dates",IF($I107="","Needs kennel",IFERROR(IF(VLOOKUP($I107,Kennels!$A$5:$E$104,5,FALSE)&lt;&gt;"Available","Check kennel status",IF($L107&lt;&gt;"Fits","Check compatibility",IF($M107&gt;0,"Conflict: overlap","Ready"))),"Check kennel ID")))))))</f>
        <v/>
      </c>
    </row>
    <row r="108" ht="25" customHeight="1">
      <c r="A108" s="12" t="n"/>
      <c r="B108" s="13" t="n"/>
      <c r="C108" s="25" t="n"/>
      <c r="D108" s="25" t="n"/>
      <c r="E108" s="15" t="n"/>
      <c r="F108" s="26" t="n"/>
      <c r="G108" s="12" t="n"/>
      <c r="H108" s="12" t="n"/>
      <c r="I108" s="12" t="n"/>
      <c r="J108" s="20">
        <f>IF(OR($C108="",$D108="",$D108&lt;=$C108),"",$D108-$C108)</f>
        <v/>
      </c>
      <c r="K108" s="21">
        <f>IF($I108="","",IFERROR(VLOOKUP($I108,Kennels!$A$5:$E$104,2,FALSE),"Not found"))</f>
        <v/>
      </c>
      <c r="L108" s="21">
        <f>IF(OR($H108&lt;&gt;"Confirmed",$I108="",$E108="",$F108="",$G108=""),"",IFERROR(IF(AND($E108&lt;=VLOOKUP($I108,Kennels!$A$5:$E$104,4,FALSE),$F108&lt;=VLOOKUP($I108,Kennels!$A$5:$E$104,3,FALSE),$G108=VLOOKUP($I108,Kennels!$A$5:$E$104,2,FALSE)),"Fits","Check fit"),"Check kennel ID"))</f>
        <v/>
      </c>
      <c r="M108" s="20">
        <f>IF(OR($H108&lt;&gt;"Confirmed",$I108="",$C108="",$D108="",$D108&lt;=$C108),"",COUNTIFS($I$5:$I$154,$I108,$H$5:$H$154,"Confirmed",$C$5:$C$154,"&lt;"&amp;$D108,$D$5:$D$154,"&gt;"&amp;$C108)-1)</f>
        <v/>
      </c>
      <c r="N108" s="22">
        <f>IF($A108="","",IF(COUNTIF($A$5:$A$154,$A108)&gt;1,"Check booking ID",IF($H108&lt;&gt;"Confirmed","No confirmed assignment",IF(OR($C108="",$D108=""),"Check dates",IF($D108&lt;=$C108,"Check dates",IF($I108="","Needs kennel",IFERROR(IF(VLOOKUP($I108,Kennels!$A$5:$E$104,5,FALSE)&lt;&gt;"Available","Check kennel status",IF($L108&lt;&gt;"Fits","Check compatibility",IF($M108&gt;0,"Conflict: overlap","Ready"))),"Check kennel ID")))))))</f>
        <v/>
      </c>
    </row>
    <row r="109" ht="25" customHeight="1">
      <c r="A109" s="12" t="n"/>
      <c r="B109" s="13" t="n"/>
      <c r="C109" s="25" t="n"/>
      <c r="D109" s="25" t="n"/>
      <c r="E109" s="15" t="n"/>
      <c r="F109" s="26" t="n"/>
      <c r="G109" s="12" t="n"/>
      <c r="H109" s="12" t="n"/>
      <c r="I109" s="12" t="n"/>
      <c r="J109" s="17">
        <f>IF(OR($C109="",$D109="",$D109&lt;=$C109),"",$D109-$C109)</f>
        <v/>
      </c>
      <c r="K109" s="18">
        <f>IF($I109="","",IFERROR(VLOOKUP($I109,Kennels!$A$5:$E$104,2,FALSE),"Not found"))</f>
        <v/>
      </c>
      <c r="L109" s="18">
        <f>IF(OR($H109&lt;&gt;"Confirmed",$I109="",$E109="",$F109="",$G109=""),"",IFERROR(IF(AND($E109&lt;=VLOOKUP($I109,Kennels!$A$5:$E$104,4,FALSE),$F109&lt;=VLOOKUP($I109,Kennels!$A$5:$E$104,3,FALSE),$G109=VLOOKUP($I109,Kennels!$A$5:$E$104,2,FALSE)),"Fits","Check fit"),"Check kennel ID"))</f>
        <v/>
      </c>
      <c r="M109" s="17">
        <f>IF(OR($H109&lt;&gt;"Confirmed",$I109="",$C109="",$D109="",$D109&lt;=$C109),"",COUNTIFS($I$5:$I$154,$I109,$H$5:$H$154,"Confirmed",$C$5:$C$154,"&lt;"&amp;$D109,$D$5:$D$154,"&gt;"&amp;$C109)-1)</f>
        <v/>
      </c>
      <c r="N109" s="19">
        <f>IF($A109="","",IF(COUNTIF($A$5:$A$154,$A109)&gt;1,"Check booking ID",IF($H109&lt;&gt;"Confirmed","No confirmed assignment",IF(OR($C109="",$D109=""),"Check dates",IF($D109&lt;=$C109,"Check dates",IF($I109="","Needs kennel",IFERROR(IF(VLOOKUP($I109,Kennels!$A$5:$E$104,5,FALSE)&lt;&gt;"Available","Check kennel status",IF($L109&lt;&gt;"Fits","Check compatibility",IF($M109&gt;0,"Conflict: overlap","Ready"))),"Check kennel ID")))))))</f>
        <v/>
      </c>
    </row>
    <row r="110" ht="25" customHeight="1">
      <c r="A110" s="12" t="n"/>
      <c r="B110" s="13" t="n"/>
      <c r="C110" s="25" t="n"/>
      <c r="D110" s="25" t="n"/>
      <c r="E110" s="15" t="n"/>
      <c r="F110" s="26" t="n"/>
      <c r="G110" s="12" t="n"/>
      <c r="H110" s="12" t="n"/>
      <c r="I110" s="12" t="n"/>
      <c r="J110" s="20">
        <f>IF(OR($C110="",$D110="",$D110&lt;=$C110),"",$D110-$C110)</f>
        <v/>
      </c>
      <c r="K110" s="21">
        <f>IF($I110="","",IFERROR(VLOOKUP($I110,Kennels!$A$5:$E$104,2,FALSE),"Not found"))</f>
        <v/>
      </c>
      <c r="L110" s="21">
        <f>IF(OR($H110&lt;&gt;"Confirmed",$I110="",$E110="",$F110="",$G110=""),"",IFERROR(IF(AND($E110&lt;=VLOOKUP($I110,Kennels!$A$5:$E$104,4,FALSE),$F110&lt;=VLOOKUP($I110,Kennels!$A$5:$E$104,3,FALSE),$G110=VLOOKUP($I110,Kennels!$A$5:$E$104,2,FALSE)),"Fits","Check fit"),"Check kennel ID"))</f>
        <v/>
      </c>
      <c r="M110" s="20">
        <f>IF(OR($H110&lt;&gt;"Confirmed",$I110="",$C110="",$D110="",$D110&lt;=$C110),"",COUNTIFS($I$5:$I$154,$I110,$H$5:$H$154,"Confirmed",$C$5:$C$154,"&lt;"&amp;$D110,$D$5:$D$154,"&gt;"&amp;$C110)-1)</f>
        <v/>
      </c>
      <c r="N110" s="22">
        <f>IF($A110="","",IF(COUNTIF($A$5:$A$154,$A110)&gt;1,"Check booking ID",IF($H110&lt;&gt;"Confirmed","No confirmed assignment",IF(OR($C110="",$D110=""),"Check dates",IF($D110&lt;=$C110,"Check dates",IF($I110="","Needs kennel",IFERROR(IF(VLOOKUP($I110,Kennels!$A$5:$E$104,5,FALSE)&lt;&gt;"Available","Check kennel status",IF($L110&lt;&gt;"Fits","Check compatibility",IF($M110&gt;0,"Conflict: overlap","Ready"))),"Check kennel ID")))))))</f>
        <v/>
      </c>
    </row>
    <row r="111" ht="25" customHeight="1">
      <c r="A111" s="12" t="n"/>
      <c r="B111" s="13" t="n"/>
      <c r="C111" s="25" t="n"/>
      <c r="D111" s="25" t="n"/>
      <c r="E111" s="15" t="n"/>
      <c r="F111" s="26" t="n"/>
      <c r="G111" s="12" t="n"/>
      <c r="H111" s="12" t="n"/>
      <c r="I111" s="12" t="n"/>
      <c r="J111" s="17">
        <f>IF(OR($C111="",$D111="",$D111&lt;=$C111),"",$D111-$C111)</f>
        <v/>
      </c>
      <c r="K111" s="18">
        <f>IF($I111="","",IFERROR(VLOOKUP($I111,Kennels!$A$5:$E$104,2,FALSE),"Not found"))</f>
        <v/>
      </c>
      <c r="L111" s="18">
        <f>IF(OR($H111&lt;&gt;"Confirmed",$I111="",$E111="",$F111="",$G111=""),"",IFERROR(IF(AND($E111&lt;=VLOOKUP($I111,Kennels!$A$5:$E$104,4,FALSE),$F111&lt;=VLOOKUP($I111,Kennels!$A$5:$E$104,3,FALSE),$G111=VLOOKUP($I111,Kennels!$A$5:$E$104,2,FALSE)),"Fits","Check fit"),"Check kennel ID"))</f>
        <v/>
      </c>
      <c r="M111" s="17">
        <f>IF(OR($H111&lt;&gt;"Confirmed",$I111="",$C111="",$D111="",$D111&lt;=$C111),"",COUNTIFS($I$5:$I$154,$I111,$H$5:$H$154,"Confirmed",$C$5:$C$154,"&lt;"&amp;$D111,$D$5:$D$154,"&gt;"&amp;$C111)-1)</f>
        <v/>
      </c>
      <c r="N111" s="19">
        <f>IF($A111="","",IF(COUNTIF($A$5:$A$154,$A111)&gt;1,"Check booking ID",IF($H111&lt;&gt;"Confirmed","No confirmed assignment",IF(OR($C111="",$D111=""),"Check dates",IF($D111&lt;=$C111,"Check dates",IF($I111="","Needs kennel",IFERROR(IF(VLOOKUP($I111,Kennels!$A$5:$E$104,5,FALSE)&lt;&gt;"Available","Check kennel status",IF($L111&lt;&gt;"Fits","Check compatibility",IF($M111&gt;0,"Conflict: overlap","Ready"))),"Check kennel ID")))))))</f>
        <v/>
      </c>
    </row>
    <row r="112" ht="25" customHeight="1">
      <c r="A112" s="12" t="n"/>
      <c r="B112" s="13" t="n"/>
      <c r="C112" s="25" t="n"/>
      <c r="D112" s="25" t="n"/>
      <c r="E112" s="15" t="n"/>
      <c r="F112" s="26" t="n"/>
      <c r="G112" s="12" t="n"/>
      <c r="H112" s="12" t="n"/>
      <c r="I112" s="12" t="n"/>
      <c r="J112" s="20">
        <f>IF(OR($C112="",$D112="",$D112&lt;=$C112),"",$D112-$C112)</f>
        <v/>
      </c>
      <c r="K112" s="21">
        <f>IF($I112="","",IFERROR(VLOOKUP($I112,Kennels!$A$5:$E$104,2,FALSE),"Not found"))</f>
        <v/>
      </c>
      <c r="L112" s="21">
        <f>IF(OR($H112&lt;&gt;"Confirmed",$I112="",$E112="",$F112="",$G112=""),"",IFERROR(IF(AND($E112&lt;=VLOOKUP($I112,Kennels!$A$5:$E$104,4,FALSE),$F112&lt;=VLOOKUP($I112,Kennels!$A$5:$E$104,3,FALSE),$G112=VLOOKUP($I112,Kennels!$A$5:$E$104,2,FALSE)),"Fits","Check fit"),"Check kennel ID"))</f>
        <v/>
      </c>
      <c r="M112" s="20">
        <f>IF(OR($H112&lt;&gt;"Confirmed",$I112="",$C112="",$D112="",$D112&lt;=$C112),"",COUNTIFS($I$5:$I$154,$I112,$H$5:$H$154,"Confirmed",$C$5:$C$154,"&lt;"&amp;$D112,$D$5:$D$154,"&gt;"&amp;$C112)-1)</f>
        <v/>
      </c>
      <c r="N112" s="22">
        <f>IF($A112="","",IF(COUNTIF($A$5:$A$154,$A112)&gt;1,"Check booking ID",IF($H112&lt;&gt;"Confirmed","No confirmed assignment",IF(OR($C112="",$D112=""),"Check dates",IF($D112&lt;=$C112,"Check dates",IF($I112="","Needs kennel",IFERROR(IF(VLOOKUP($I112,Kennels!$A$5:$E$104,5,FALSE)&lt;&gt;"Available","Check kennel status",IF($L112&lt;&gt;"Fits","Check compatibility",IF($M112&gt;0,"Conflict: overlap","Ready"))),"Check kennel ID")))))))</f>
        <v/>
      </c>
    </row>
    <row r="113" ht="25" customHeight="1">
      <c r="A113" s="12" t="n"/>
      <c r="B113" s="13" t="n"/>
      <c r="C113" s="25" t="n"/>
      <c r="D113" s="25" t="n"/>
      <c r="E113" s="15" t="n"/>
      <c r="F113" s="26" t="n"/>
      <c r="G113" s="12" t="n"/>
      <c r="H113" s="12" t="n"/>
      <c r="I113" s="12" t="n"/>
      <c r="J113" s="17">
        <f>IF(OR($C113="",$D113="",$D113&lt;=$C113),"",$D113-$C113)</f>
        <v/>
      </c>
      <c r="K113" s="18">
        <f>IF($I113="","",IFERROR(VLOOKUP($I113,Kennels!$A$5:$E$104,2,FALSE),"Not found"))</f>
        <v/>
      </c>
      <c r="L113" s="18">
        <f>IF(OR($H113&lt;&gt;"Confirmed",$I113="",$E113="",$F113="",$G113=""),"",IFERROR(IF(AND($E113&lt;=VLOOKUP($I113,Kennels!$A$5:$E$104,4,FALSE),$F113&lt;=VLOOKUP($I113,Kennels!$A$5:$E$104,3,FALSE),$G113=VLOOKUP($I113,Kennels!$A$5:$E$104,2,FALSE)),"Fits","Check fit"),"Check kennel ID"))</f>
        <v/>
      </c>
      <c r="M113" s="17">
        <f>IF(OR($H113&lt;&gt;"Confirmed",$I113="",$C113="",$D113="",$D113&lt;=$C113),"",COUNTIFS($I$5:$I$154,$I113,$H$5:$H$154,"Confirmed",$C$5:$C$154,"&lt;"&amp;$D113,$D$5:$D$154,"&gt;"&amp;$C113)-1)</f>
        <v/>
      </c>
      <c r="N113" s="19">
        <f>IF($A113="","",IF(COUNTIF($A$5:$A$154,$A113)&gt;1,"Check booking ID",IF($H113&lt;&gt;"Confirmed","No confirmed assignment",IF(OR($C113="",$D113=""),"Check dates",IF($D113&lt;=$C113,"Check dates",IF($I113="","Needs kennel",IFERROR(IF(VLOOKUP($I113,Kennels!$A$5:$E$104,5,FALSE)&lt;&gt;"Available","Check kennel status",IF($L113&lt;&gt;"Fits","Check compatibility",IF($M113&gt;0,"Conflict: overlap","Ready"))),"Check kennel ID")))))))</f>
        <v/>
      </c>
    </row>
    <row r="114" ht="25" customHeight="1">
      <c r="A114" s="12" t="n"/>
      <c r="B114" s="13" t="n"/>
      <c r="C114" s="25" t="n"/>
      <c r="D114" s="25" t="n"/>
      <c r="E114" s="15" t="n"/>
      <c r="F114" s="26" t="n"/>
      <c r="G114" s="12" t="n"/>
      <c r="H114" s="12" t="n"/>
      <c r="I114" s="12" t="n"/>
      <c r="J114" s="20">
        <f>IF(OR($C114="",$D114="",$D114&lt;=$C114),"",$D114-$C114)</f>
        <v/>
      </c>
      <c r="K114" s="21">
        <f>IF($I114="","",IFERROR(VLOOKUP($I114,Kennels!$A$5:$E$104,2,FALSE),"Not found"))</f>
        <v/>
      </c>
      <c r="L114" s="21">
        <f>IF(OR($H114&lt;&gt;"Confirmed",$I114="",$E114="",$F114="",$G114=""),"",IFERROR(IF(AND($E114&lt;=VLOOKUP($I114,Kennels!$A$5:$E$104,4,FALSE),$F114&lt;=VLOOKUP($I114,Kennels!$A$5:$E$104,3,FALSE),$G114=VLOOKUP($I114,Kennels!$A$5:$E$104,2,FALSE)),"Fits","Check fit"),"Check kennel ID"))</f>
        <v/>
      </c>
      <c r="M114" s="20">
        <f>IF(OR($H114&lt;&gt;"Confirmed",$I114="",$C114="",$D114="",$D114&lt;=$C114),"",COUNTIFS($I$5:$I$154,$I114,$H$5:$H$154,"Confirmed",$C$5:$C$154,"&lt;"&amp;$D114,$D$5:$D$154,"&gt;"&amp;$C114)-1)</f>
        <v/>
      </c>
      <c r="N114" s="22">
        <f>IF($A114="","",IF(COUNTIF($A$5:$A$154,$A114)&gt;1,"Check booking ID",IF($H114&lt;&gt;"Confirmed","No confirmed assignment",IF(OR($C114="",$D114=""),"Check dates",IF($D114&lt;=$C114,"Check dates",IF($I114="","Needs kennel",IFERROR(IF(VLOOKUP($I114,Kennels!$A$5:$E$104,5,FALSE)&lt;&gt;"Available","Check kennel status",IF($L114&lt;&gt;"Fits","Check compatibility",IF($M114&gt;0,"Conflict: overlap","Ready"))),"Check kennel ID")))))))</f>
        <v/>
      </c>
    </row>
    <row r="115" ht="25" customHeight="1">
      <c r="A115" s="12" t="n"/>
      <c r="B115" s="13" t="n"/>
      <c r="C115" s="25" t="n"/>
      <c r="D115" s="25" t="n"/>
      <c r="E115" s="15" t="n"/>
      <c r="F115" s="26" t="n"/>
      <c r="G115" s="12" t="n"/>
      <c r="H115" s="12" t="n"/>
      <c r="I115" s="12" t="n"/>
      <c r="J115" s="17">
        <f>IF(OR($C115="",$D115="",$D115&lt;=$C115),"",$D115-$C115)</f>
        <v/>
      </c>
      <c r="K115" s="18">
        <f>IF($I115="","",IFERROR(VLOOKUP($I115,Kennels!$A$5:$E$104,2,FALSE),"Not found"))</f>
        <v/>
      </c>
      <c r="L115" s="18">
        <f>IF(OR($H115&lt;&gt;"Confirmed",$I115="",$E115="",$F115="",$G115=""),"",IFERROR(IF(AND($E115&lt;=VLOOKUP($I115,Kennels!$A$5:$E$104,4,FALSE),$F115&lt;=VLOOKUP($I115,Kennels!$A$5:$E$104,3,FALSE),$G115=VLOOKUP($I115,Kennels!$A$5:$E$104,2,FALSE)),"Fits","Check fit"),"Check kennel ID"))</f>
        <v/>
      </c>
      <c r="M115" s="17">
        <f>IF(OR($H115&lt;&gt;"Confirmed",$I115="",$C115="",$D115="",$D115&lt;=$C115),"",COUNTIFS($I$5:$I$154,$I115,$H$5:$H$154,"Confirmed",$C$5:$C$154,"&lt;"&amp;$D115,$D$5:$D$154,"&gt;"&amp;$C115)-1)</f>
        <v/>
      </c>
      <c r="N115" s="19">
        <f>IF($A115="","",IF(COUNTIF($A$5:$A$154,$A115)&gt;1,"Check booking ID",IF($H115&lt;&gt;"Confirmed","No confirmed assignment",IF(OR($C115="",$D115=""),"Check dates",IF($D115&lt;=$C115,"Check dates",IF($I115="","Needs kennel",IFERROR(IF(VLOOKUP($I115,Kennels!$A$5:$E$104,5,FALSE)&lt;&gt;"Available","Check kennel status",IF($L115&lt;&gt;"Fits","Check compatibility",IF($M115&gt;0,"Conflict: overlap","Ready"))),"Check kennel ID")))))))</f>
        <v/>
      </c>
    </row>
    <row r="116" ht="25" customHeight="1">
      <c r="A116" s="12" t="n"/>
      <c r="B116" s="13" t="n"/>
      <c r="C116" s="25" t="n"/>
      <c r="D116" s="25" t="n"/>
      <c r="E116" s="15" t="n"/>
      <c r="F116" s="26" t="n"/>
      <c r="G116" s="12" t="n"/>
      <c r="H116" s="12" t="n"/>
      <c r="I116" s="12" t="n"/>
      <c r="J116" s="20">
        <f>IF(OR($C116="",$D116="",$D116&lt;=$C116),"",$D116-$C116)</f>
        <v/>
      </c>
      <c r="K116" s="21">
        <f>IF($I116="","",IFERROR(VLOOKUP($I116,Kennels!$A$5:$E$104,2,FALSE),"Not found"))</f>
        <v/>
      </c>
      <c r="L116" s="21">
        <f>IF(OR($H116&lt;&gt;"Confirmed",$I116="",$E116="",$F116="",$G116=""),"",IFERROR(IF(AND($E116&lt;=VLOOKUP($I116,Kennels!$A$5:$E$104,4,FALSE),$F116&lt;=VLOOKUP($I116,Kennels!$A$5:$E$104,3,FALSE),$G116=VLOOKUP($I116,Kennels!$A$5:$E$104,2,FALSE)),"Fits","Check fit"),"Check kennel ID"))</f>
        <v/>
      </c>
      <c r="M116" s="20">
        <f>IF(OR($H116&lt;&gt;"Confirmed",$I116="",$C116="",$D116="",$D116&lt;=$C116),"",COUNTIFS($I$5:$I$154,$I116,$H$5:$H$154,"Confirmed",$C$5:$C$154,"&lt;"&amp;$D116,$D$5:$D$154,"&gt;"&amp;$C116)-1)</f>
        <v/>
      </c>
      <c r="N116" s="22">
        <f>IF($A116="","",IF(COUNTIF($A$5:$A$154,$A116)&gt;1,"Check booking ID",IF($H116&lt;&gt;"Confirmed","No confirmed assignment",IF(OR($C116="",$D116=""),"Check dates",IF($D116&lt;=$C116,"Check dates",IF($I116="","Needs kennel",IFERROR(IF(VLOOKUP($I116,Kennels!$A$5:$E$104,5,FALSE)&lt;&gt;"Available","Check kennel status",IF($L116&lt;&gt;"Fits","Check compatibility",IF($M116&gt;0,"Conflict: overlap","Ready"))),"Check kennel ID")))))))</f>
        <v/>
      </c>
    </row>
    <row r="117" ht="25" customHeight="1">
      <c r="A117" s="12" t="n"/>
      <c r="B117" s="13" t="n"/>
      <c r="C117" s="25" t="n"/>
      <c r="D117" s="25" t="n"/>
      <c r="E117" s="15" t="n"/>
      <c r="F117" s="26" t="n"/>
      <c r="G117" s="12" t="n"/>
      <c r="H117" s="12" t="n"/>
      <c r="I117" s="12" t="n"/>
      <c r="J117" s="17">
        <f>IF(OR($C117="",$D117="",$D117&lt;=$C117),"",$D117-$C117)</f>
        <v/>
      </c>
      <c r="K117" s="18">
        <f>IF($I117="","",IFERROR(VLOOKUP($I117,Kennels!$A$5:$E$104,2,FALSE),"Not found"))</f>
        <v/>
      </c>
      <c r="L117" s="18">
        <f>IF(OR($H117&lt;&gt;"Confirmed",$I117="",$E117="",$F117="",$G117=""),"",IFERROR(IF(AND($E117&lt;=VLOOKUP($I117,Kennels!$A$5:$E$104,4,FALSE),$F117&lt;=VLOOKUP($I117,Kennels!$A$5:$E$104,3,FALSE),$G117=VLOOKUP($I117,Kennels!$A$5:$E$104,2,FALSE)),"Fits","Check fit"),"Check kennel ID"))</f>
        <v/>
      </c>
      <c r="M117" s="17">
        <f>IF(OR($H117&lt;&gt;"Confirmed",$I117="",$C117="",$D117="",$D117&lt;=$C117),"",COUNTIFS($I$5:$I$154,$I117,$H$5:$H$154,"Confirmed",$C$5:$C$154,"&lt;"&amp;$D117,$D$5:$D$154,"&gt;"&amp;$C117)-1)</f>
        <v/>
      </c>
      <c r="N117" s="19">
        <f>IF($A117="","",IF(COUNTIF($A$5:$A$154,$A117)&gt;1,"Check booking ID",IF($H117&lt;&gt;"Confirmed","No confirmed assignment",IF(OR($C117="",$D117=""),"Check dates",IF($D117&lt;=$C117,"Check dates",IF($I117="","Needs kennel",IFERROR(IF(VLOOKUP($I117,Kennels!$A$5:$E$104,5,FALSE)&lt;&gt;"Available","Check kennel status",IF($L117&lt;&gt;"Fits","Check compatibility",IF($M117&gt;0,"Conflict: overlap","Ready"))),"Check kennel ID")))))))</f>
        <v/>
      </c>
    </row>
    <row r="118" ht="25" customHeight="1">
      <c r="A118" s="12" t="n"/>
      <c r="B118" s="13" t="n"/>
      <c r="C118" s="25" t="n"/>
      <c r="D118" s="25" t="n"/>
      <c r="E118" s="15" t="n"/>
      <c r="F118" s="26" t="n"/>
      <c r="G118" s="12" t="n"/>
      <c r="H118" s="12" t="n"/>
      <c r="I118" s="12" t="n"/>
      <c r="J118" s="20">
        <f>IF(OR($C118="",$D118="",$D118&lt;=$C118),"",$D118-$C118)</f>
        <v/>
      </c>
      <c r="K118" s="21">
        <f>IF($I118="","",IFERROR(VLOOKUP($I118,Kennels!$A$5:$E$104,2,FALSE),"Not found"))</f>
        <v/>
      </c>
      <c r="L118" s="21">
        <f>IF(OR($H118&lt;&gt;"Confirmed",$I118="",$E118="",$F118="",$G118=""),"",IFERROR(IF(AND($E118&lt;=VLOOKUP($I118,Kennels!$A$5:$E$104,4,FALSE),$F118&lt;=VLOOKUP($I118,Kennels!$A$5:$E$104,3,FALSE),$G118=VLOOKUP($I118,Kennels!$A$5:$E$104,2,FALSE)),"Fits","Check fit"),"Check kennel ID"))</f>
        <v/>
      </c>
      <c r="M118" s="20">
        <f>IF(OR($H118&lt;&gt;"Confirmed",$I118="",$C118="",$D118="",$D118&lt;=$C118),"",COUNTIFS($I$5:$I$154,$I118,$H$5:$H$154,"Confirmed",$C$5:$C$154,"&lt;"&amp;$D118,$D$5:$D$154,"&gt;"&amp;$C118)-1)</f>
        <v/>
      </c>
      <c r="N118" s="22">
        <f>IF($A118="","",IF(COUNTIF($A$5:$A$154,$A118)&gt;1,"Check booking ID",IF($H118&lt;&gt;"Confirmed","No confirmed assignment",IF(OR($C118="",$D118=""),"Check dates",IF($D118&lt;=$C118,"Check dates",IF($I118="","Needs kennel",IFERROR(IF(VLOOKUP($I118,Kennels!$A$5:$E$104,5,FALSE)&lt;&gt;"Available","Check kennel status",IF($L118&lt;&gt;"Fits","Check compatibility",IF($M118&gt;0,"Conflict: overlap","Ready"))),"Check kennel ID")))))))</f>
        <v/>
      </c>
    </row>
    <row r="119" ht="25" customHeight="1">
      <c r="A119" s="12" t="n"/>
      <c r="B119" s="13" t="n"/>
      <c r="C119" s="25" t="n"/>
      <c r="D119" s="25" t="n"/>
      <c r="E119" s="15" t="n"/>
      <c r="F119" s="26" t="n"/>
      <c r="G119" s="12" t="n"/>
      <c r="H119" s="12" t="n"/>
      <c r="I119" s="12" t="n"/>
      <c r="J119" s="17">
        <f>IF(OR($C119="",$D119="",$D119&lt;=$C119),"",$D119-$C119)</f>
        <v/>
      </c>
      <c r="K119" s="18">
        <f>IF($I119="","",IFERROR(VLOOKUP($I119,Kennels!$A$5:$E$104,2,FALSE),"Not found"))</f>
        <v/>
      </c>
      <c r="L119" s="18">
        <f>IF(OR($H119&lt;&gt;"Confirmed",$I119="",$E119="",$F119="",$G119=""),"",IFERROR(IF(AND($E119&lt;=VLOOKUP($I119,Kennels!$A$5:$E$104,4,FALSE),$F119&lt;=VLOOKUP($I119,Kennels!$A$5:$E$104,3,FALSE),$G119=VLOOKUP($I119,Kennels!$A$5:$E$104,2,FALSE)),"Fits","Check fit"),"Check kennel ID"))</f>
        <v/>
      </c>
      <c r="M119" s="17">
        <f>IF(OR($H119&lt;&gt;"Confirmed",$I119="",$C119="",$D119="",$D119&lt;=$C119),"",COUNTIFS($I$5:$I$154,$I119,$H$5:$H$154,"Confirmed",$C$5:$C$154,"&lt;"&amp;$D119,$D$5:$D$154,"&gt;"&amp;$C119)-1)</f>
        <v/>
      </c>
      <c r="N119" s="19">
        <f>IF($A119="","",IF(COUNTIF($A$5:$A$154,$A119)&gt;1,"Check booking ID",IF($H119&lt;&gt;"Confirmed","No confirmed assignment",IF(OR($C119="",$D119=""),"Check dates",IF($D119&lt;=$C119,"Check dates",IF($I119="","Needs kennel",IFERROR(IF(VLOOKUP($I119,Kennels!$A$5:$E$104,5,FALSE)&lt;&gt;"Available","Check kennel status",IF($L119&lt;&gt;"Fits","Check compatibility",IF($M119&gt;0,"Conflict: overlap","Ready"))),"Check kennel ID")))))))</f>
        <v/>
      </c>
    </row>
    <row r="120" ht="25" customHeight="1">
      <c r="A120" s="12" t="n"/>
      <c r="B120" s="13" t="n"/>
      <c r="C120" s="25" t="n"/>
      <c r="D120" s="25" t="n"/>
      <c r="E120" s="15" t="n"/>
      <c r="F120" s="26" t="n"/>
      <c r="G120" s="12" t="n"/>
      <c r="H120" s="12" t="n"/>
      <c r="I120" s="12" t="n"/>
      <c r="J120" s="20">
        <f>IF(OR($C120="",$D120="",$D120&lt;=$C120),"",$D120-$C120)</f>
        <v/>
      </c>
      <c r="K120" s="21">
        <f>IF($I120="","",IFERROR(VLOOKUP($I120,Kennels!$A$5:$E$104,2,FALSE),"Not found"))</f>
        <v/>
      </c>
      <c r="L120" s="21">
        <f>IF(OR($H120&lt;&gt;"Confirmed",$I120="",$E120="",$F120="",$G120=""),"",IFERROR(IF(AND($E120&lt;=VLOOKUP($I120,Kennels!$A$5:$E$104,4,FALSE),$F120&lt;=VLOOKUP($I120,Kennels!$A$5:$E$104,3,FALSE),$G120=VLOOKUP($I120,Kennels!$A$5:$E$104,2,FALSE)),"Fits","Check fit"),"Check kennel ID"))</f>
        <v/>
      </c>
      <c r="M120" s="20">
        <f>IF(OR($H120&lt;&gt;"Confirmed",$I120="",$C120="",$D120="",$D120&lt;=$C120),"",COUNTIFS($I$5:$I$154,$I120,$H$5:$H$154,"Confirmed",$C$5:$C$154,"&lt;"&amp;$D120,$D$5:$D$154,"&gt;"&amp;$C120)-1)</f>
        <v/>
      </c>
      <c r="N120" s="22">
        <f>IF($A120="","",IF(COUNTIF($A$5:$A$154,$A120)&gt;1,"Check booking ID",IF($H120&lt;&gt;"Confirmed","No confirmed assignment",IF(OR($C120="",$D120=""),"Check dates",IF($D120&lt;=$C120,"Check dates",IF($I120="","Needs kennel",IFERROR(IF(VLOOKUP($I120,Kennels!$A$5:$E$104,5,FALSE)&lt;&gt;"Available","Check kennel status",IF($L120&lt;&gt;"Fits","Check compatibility",IF($M120&gt;0,"Conflict: overlap","Ready"))),"Check kennel ID")))))))</f>
        <v/>
      </c>
    </row>
    <row r="121" ht="25" customHeight="1">
      <c r="A121" s="12" t="n"/>
      <c r="B121" s="13" t="n"/>
      <c r="C121" s="25" t="n"/>
      <c r="D121" s="25" t="n"/>
      <c r="E121" s="15" t="n"/>
      <c r="F121" s="26" t="n"/>
      <c r="G121" s="12" t="n"/>
      <c r="H121" s="12" t="n"/>
      <c r="I121" s="12" t="n"/>
      <c r="J121" s="17">
        <f>IF(OR($C121="",$D121="",$D121&lt;=$C121),"",$D121-$C121)</f>
        <v/>
      </c>
      <c r="K121" s="18">
        <f>IF($I121="","",IFERROR(VLOOKUP($I121,Kennels!$A$5:$E$104,2,FALSE),"Not found"))</f>
        <v/>
      </c>
      <c r="L121" s="18">
        <f>IF(OR($H121&lt;&gt;"Confirmed",$I121="",$E121="",$F121="",$G121=""),"",IFERROR(IF(AND($E121&lt;=VLOOKUP($I121,Kennels!$A$5:$E$104,4,FALSE),$F121&lt;=VLOOKUP($I121,Kennels!$A$5:$E$104,3,FALSE),$G121=VLOOKUP($I121,Kennels!$A$5:$E$104,2,FALSE)),"Fits","Check fit"),"Check kennel ID"))</f>
        <v/>
      </c>
      <c r="M121" s="17">
        <f>IF(OR($H121&lt;&gt;"Confirmed",$I121="",$C121="",$D121="",$D121&lt;=$C121),"",COUNTIFS($I$5:$I$154,$I121,$H$5:$H$154,"Confirmed",$C$5:$C$154,"&lt;"&amp;$D121,$D$5:$D$154,"&gt;"&amp;$C121)-1)</f>
        <v/>
      </c>
      <c r="N121" s="19">
        <f>IF($A121="","",IF(COUNTIF($A$5:$A$154,$A121)&gt;1,"Check booking ID",IF($H121&lt;&gt;"Confirmed","No confirmed assignment",IF(OR($C121="",$D121=""),"Check dates",IF($D121&lt;=$C121,"Check dates",IF($I121="","Needs kennel",IFERROR(IF(VLOOKUP($I121,Kennels!$A$5:$E$104,5,FALSE)&lt;&gt;"Available","Check kennel status",IF($L121&lt;&gt;"Fits","Check compatibility",IF($M121&gt;0,"Conflict: overlap","Ready"))),"Check kennel ID")))))))</f>
        <v/>
      </c>
    </row>
    <row r="122" ht="25" customHeight="1">
      <c r="A122" s="12" t="n"/>
      <c r="B122" s="13" t="n"/>
      <c r="C122" s="25" t="n"/>
      <c r="D122" s="25" t="n"/>
      <c r="E122" s="15" t="n"/>
      <c r="F122" s="26" t="n"/>
      <c r="G122" s="12" t="n"/>
      <c r="H122" s="12" t="n"/>
      <c r="I122" s="12" t="n"/>
      <c r="J122" s="20">
        <f>IF(OR($C122="",$D122="",$D122&lt;=$C122),"",$D122-$C122)</f>
        <v/>
      </c>
      <c r="K122" s="21">
        <f>IF($I122="","",IFERROR(VLOOKUP($I122,Kennels!$A$5:$E$104,2,FALSE),"Not found"))</f>
        <v/>
      </c>
      <c r="L122" s="21">
        <f>IF(OR($H122&lt;&gt;"Confirmed",$I122="",$E122="",$F122="",$G122=""),"",IFERROR(IF(AND($E122&lt;=VLOOKUP($I122,Kennels!$A$5:$E$104,4,FALSE),$F122&lt;=VLOOKUP($I122,Kennels!$A$5:$E$104,3,FALSE),$G122=VLOOKUP($I122,Kennels!$A$5:$E$104,2,FALSE)),"Fits","Check fit"),"Check kennel ID"))</f>
        <v/>
      </c>
      <c r="M122" s="20">
        <f>IF(OR($H122&lt;&gt;"Confirmed",$I122="",$C122="",$D122="",$D122&lt;=$C122),"",COUNTIFS($I$5:$I$154,$I122,$H$5:$H$154,"Confirmed",$C$5:$C$154,"&lt;"&amp;$D122,$D$5:$D$154,"&gt;"&amp;$C122)-1)</f>
        <v/>
      </c>
      <c r="N122" s="22">
        <f>IF($A122="","",IF(COUNTIF($A$5:$A$154,$A122)&gt;1,"Check booking ID",IF($H122&lt;&gt;"Confirmed","No confirmed assignment",IF(OR($C122="",$D122=""),"Check dates",IF($D122&lt;=$C122,"Check dates",IF($I122="","Needs kennel",IFERROR(IF(VLOOKUP($I122,Kennels!$A$5:$E$104,5,FALSE)&lt;&gt;"Available","Check kennel status",IF($L122&lt;&gt;"Fits","Check compatibility",IF($M122&gt;0,"Conflict: overlap","Ready"))),"Check kennel ID")))))))</f>
        <v/>
      </c>
    </row>
    <row r="123" ht="25" customHeight="1">
      <c r="A123" s="12" t="n"/>
      <c r="B123" s="13" t="n"/>
      <c r="C123" s="25" t="n"/>
      <c r="D123" s="25" t="n"/>
      <c r="E123" s="15" t="n"/>
      <c r="F123" s="26" t="n"/>
      <c r="G123" s="12" t="n"/>
      <c r="H123" s="12" t="n"/>
      <c r="I123" s="12" t="n"/>
      <c r="J123" s="17">
        <f>IF(OR($C123="",$D123="",$D123&lt;=$C123),"",$D123-$C123)</f>
        <v/>
      </c>
      <c r="K123" s="18">
        <f>IF($I123="","",IFERROR(VLOOKUP($I123,Kennels!$A$5:$E$104,2,FALSE),"Not found"))</f>
        <v/>
      </c>
      <c r="L123" s="18">
        <f>IF(OR($H123&lt;&gt;"Confirmed",$I123="",$E123="",$F123="",$G123=""),"",IFERROR(IF(AND($E123&lt;=VLOOKUP($I123,Kennels!$A$5:$E$104,4,FALSE),$F123&lt;=VLOOKUP($I123,Kennels!$A$5:$E$104,3,FALSE),$G123=VLOOKUP($I123,Kennels!$A$5:$E$104,2,FALSE)),"Fits","Check fit"),"Check kennel ID"))</f>
        <v/>
      </c>
      <c r="M123" s="17">
        <f>IF(OR($H123&lt;&gt;"Confirmed",$I123="",$C123="",$D123="",$D123&lt;=$C123),"",COUNTIFS($I$5:$I$154,$I123,$H$5:$H$154,"Confirmed",$C$5:$C$154,"&lt;"&amp;$D123,$D$5:$D$154,"&gt;"&amp;$C123)-1)</f>
        <v/>
      </c>
      <c r="N123" s="19">
        <f>IF($A123="","",IF(COUNTIF($A$5:$A$154,$A123)&gt;1,"Check booking ID",IF($H123&lt;&gt;"Confirmed","No confirmed assignment",IF(OR($C123="",$D123=""),"Check dates",IF($D123&lt;=$C123,"Check dates",IF($I123="","Needs kennel",IFERROR(IF(VLOOKUP($I123,Kennels!$A$5:$E$104,5,FALSE)&lt;&gt;"Available","Check kennel status",IF($L123&lt;&gt;"Fits","Check compatibility",IF($M123&gt;0,"Conflict: overlap","Ready"))),"Check kennel ID")))))))</f>
        <v/>
      </c>
    </row>
    <row r="124" ht="25" customHeight="1">
      <c r="A124" s="12" t="n"/>
      <c r="B124" s="13" t="n"/>
      <c r="C124" s="25" t="n"/>
      <c r="D124" s="25" t="n"/>
      <c r="E124" s="15" t="n"/>
      <c r="F124" s="26" t="n"/>
      <c r="G124" s="12" t="n"/>
      <c r="H124" s="12" t="n"/>
      <c r="I124" s="12" t="n"/>
      <c r="J124" s="20">
        <f>IF(OR($C124="",$D124="",$D124&lt;=$C124),"",$D124-$C124)</f>
        <v/>
      </c>
      <c r="K124" s="21">
        <f>IF($I124="","",IFERROR(VLOOKUP($I124,Kennels!$A$5:$E$104,2,FALSE),"Not found"))</f>
        <v/>
      </c>
      <c r="L124" s="21">
        <f>IF(OR($H124&lt;&gt;"Confirmed",$I124="",$E124="",$F124="",$G124=""),"",IFERROR(IF(AND($E124&lt;=VLOOKUP($I124,Kennels!$A$5:$E$104,4,FALSE),$F124&lt;=VLOOKUP($I124,Kennels!$A$5:$E$104,3,FALSE),$G124=VLOOKUP($I124,Kennels!$A$5:$E$104,2,FALSE)),"Fits","Check fit"),"Check kennel ID"))</f>
        <v/>
      </c>
      <c r="M124" s="20">
        <f>IF(OR($H124&lt;&gt;"Confirmed",$I124="",$C124="",$D124="",$D124&lt;=$C124),"",COUNTIFS($I$5:$I$154,$I124,$H$5:$H$154,"Confirmed",$C$5:$C$154,"&lt;"&amp;$D124,$D$5:$D$154,"&gt;"&amp;$C124)-1)</f>
        <v/>
      </c>
      <c r="N124" s="22">
        <f>IF($A124="","",IF(COUNTIF($A$5:$A$154,$A124)&gt;1,"Check booking ID",IF($H124&lt;&gt;"Confirmed","No confirmed assignment",IF(OR($C124="",$D124=""),"Check dates",IF($D124&lt;=$C124,"Check dates",IF($I124="","Needs kennel",IFERROR(IF(VLOOKUP($I124,Kennels!$A$5:$E$104,5,FALSE)&lt;&gt;"Available","Check kennel status",IF($L124&lt;&gt;"Fits","Check compatibility",IF($M124&gt;0,"Conflict: overlap","Ready"))),"Check kennel ID")))))))</f>
        <v/>
      </c>
    </row>
    <row r="125" ht="25" customHeight="1">
      <c r="A125" s="12" t="n"/>
      <c r="B125" s="13" t="n"/>
      <c r="C125" s="25" t="n"/>
      <c r="D125" s="25" t="n"/>
      <c r="E125" s="15" t="n"/>
      <c r="F125" s="26" t="n"/>
      <c r="G125" s="12" t="n"/>
      <c r="H125" s="12" t="n"/>
      <c r="I125" s="12" t="n"/>
      <c r="J125" s="17">
        <f>IF(OR($C125="",$D125="",$D125&lt;=$C125),"",$D125-$C125)</f>
        <v/>
      </c>
      <c r="K125" s="18">
        <f>IF($I125="","",IFERROR(VLOOKUP($I125,Kennels!$A$5:$E$104,2,FALSE),"Not found"))</f>
        <v/>
      </c>
      <c r="L125" s="18">
        <f>IF(OR($H125&lt;&gt;"Confirmed",$I125="",$E125="",$F125="",$G125=""),"",IFERROR(IF(AND($E125&lt;=VLOOKUP($I125,Kennels!$A$5:$E$104,4,FALSE),$F125&lt;=VLOOKUP($I125,Kennels!$A$5:$E$104,3,FALSE),$G125=VLOOKUP($I125,Kennels!$A$5:$E$104,2,FALSE)),"Fits","Check fit"),"Check kennel ID"))</f>
        <v/>
      </c>
      <c r="M125" s="17">
        <f>IF(OR($H125&lt;&gt;"Confirmed",$I125="",$C125="",$D125="",$D125&lt;=$C125),"",COUNTIFS($I$5:$I$154,$I125,$H$5:$H$154,"Confirmed",$C$5:$C$154,"&lt;"&amp;$D125,$D$5:$D$154,"&gt;"&amp;$C125)-1)</f>
        <v/>
      </c>
      <c r="N125" s="19">
        <f>IF($A125="","",IF(COUNTIF($A$5:$A$154,$A125)&gt;1,"Check booking ID",IF($H125&lt;&gt;"Confirmed","No confirmed assignment",IF(OR($C125="",$D125=""),"Check dates",IF($D125&lt;=$C125,"Check dates",IF($I125="","Needs kennel",IFERROR(IF(VLOOKUP($I125,Kennels!$A$5:$E$104,5,FALSE)&lt;&gt;"Available","Check kennel status",IF($L125&lt;&gt;"Fits","Check compatibility",IF($M125&gt;0,"Conflict: overlap","Ready"))),"Check kennel ID")))))))</f>
        <v/>
      </c>
    </row>
    <row r="126" ht="25" customHeight="1">
      <c r="A126" s="12" t="n"/>
      <c r="B126" s="13" t="n"/>
      <c r="C126" s="25" t="n"/>
      <c r="D126" s="25" t="n"/>
      <c r="E126" s="15" t="n"/>
      <c r="F126" s="26" t="n"/>
      <c r="G126" s="12" t="n"/>
      <c r="H126" s="12" t="n"/>
      <c r="I126" s="12" t="n"/>
      <c r="J126" s="20">
        <f>IF(OR($C126="",$D126="",$D126&lt;=$C126),"",$D126-$C126)</f>
        <v/>
      </c>
      <c r="K126" s="21">
        <f>IF($I126="","",IFERROR(VLOOKUP($I126,Kennels!$A$5:$E$104,2,FALSE),"Not found"))</f>
        <v/>
      </c>
      <c r="L126" s="21">
        <f>IF(OR($H126&lt;&gt;"Confirmed",$I126="",$E126="",$F126="",$G126=""),"",IFERROR(IF(AND($E126&lt;=VLOOKUP($I126,Kennels!$A$5:$E$104,4,FALSE),$F126&lt;=VLOOKUP($I126,Kennels!$A$5:$E$104,3,FALSE),$G126=VLOOKUP($I126,Kennels!$A$5:$E$104,2,FALSE)),"Fits","Check fit"),"Check kennel ID"))</f>
        <v/>
      </c>
      <c r="M126" s="20">
        <f>IF(OR($H126&lt;&gt;"Confirmed",$I126="",$C126="",$D126="",$D126&lt;=$C126),"",COUNTIFS($I$5:$I$154,$I126,$H$5:$H$154,"Confirmed",$C$5:$C$154,"&lt;"&amp;$D126,$D$5:$D$154,"&gt;"&amp;$C126)-1)</f>
        <v/>
      </c>
      <c r="N126" s="22">
        <f>IF($A126="","",IF(COUNTIF($A$5:$A$154,$A126)&gt;1,"Check booking ID",IF($H126&lt;&gt;"Confirmed","No confirmed assignment",IF(OR($C126="",$D126=""),"Check dates",IF($D126&lt;=$C126,"Check dates",IF($I126="","Needs kennel",IFERROR(IF(VLOOKUP($I126,Kennels!$A$5:$E$104,5,FALSE)&lt;&gt;"Available","Check kennel status",IF($L126&lt;&gt;"Fits","Check compatibility",IF($M126&gt;0,"Conflict: overlap","Ready"))),"Check kennel ID")))))))</f>
        <v/>
      </c>
    </row>
    <row r="127" ht="25" customHeight="1">
      <c r="A127" s="12" t="n"/>
      <c r="B127" s="13" t="n"/>
      <c r="C127" s="25" t="n"/>
      <c r="D127" s="25" t="n"/>
      <c r="E127" s="15" t="n"/>
      <c r="F127" s="26" t="n"/>
      <c r="G127" s="12" t="n"/>
      <c r="H127" s="12" t="n"/>
      <c r="I127" s="12" t="n"/>
      <c r="J127" s="17">
        <f>IF(OR($C127="",$D127="",$D127&lt;=$C127),"",$D127-$C127)</f>
        <v/>
      </c>
      <c r="K127" s="18">
        <f>IF($I127="","",IFERROR(VLOOKUP($I127,Kennels!$A$5:$E$104,2,FALSE),"Not found"))</f>
        <v/>
      </c>
      <c r="L127" s="18">
        <f>IF(OR($H127&lt;&gt;"Confirmed",$I127="",$E127="",$F127="",$G127=""),"",IFERROR(IF(AND($E127&lt;=VLOOKUP($I127,Kennels!$A$5:$E$104,4,FALSE),$F127&lt;=VLOOKUP($I127,Kennels!$A$5:$E$104,3,FALSE),$G127=VLOOKUP($I127,Kennels!$A$5:$E$104,2,FALSE)),"Fits","Check fit"),"Check kennel ID"))</f>
        <v/>
      </c>
      <c r="M127" s="17">
        <f>IF(OR($H127&lt;&gt;"Confirmed",$I127="",$C127="",$D127="",$D127&lt;=$C127),"",COUNTIFS($I$5:$I$154,$I127,$H$5:$H$154,"Confirmed",$C$5:$C$154,"&lt;"&amp;$D127,$D$5:$D$154,"&gt;"&amp;$C127)-1)</f>
        <v/>
      </c>
      <c r="N127" s="19">
        <f>IF($A127="","",IF(COUNTIF($A$5:$A$154,$A127)&gt;1,"Check booking ID",IF($H127&lt;&gt;"Confirmed","No confirmed assignment",IF(OR($C127="",$D127=""),"Check dates",IF($D127&lt;=$C127,"Check dates",IF($I127="","Needs kennel",IFERROR(IF(VLOOKUP($I127,Kennels!$A$5:$E$104,5,FALSE)&lt;&gt;"Available","Check kennel status",IF($L127&lt;&gt;"Fits","Check compatibility",IF($M127&gt;0,"Conflict: overlap","Ready"))),"Check kennel ID")))))))</f>
        <v/>
      </c>
    </row>
    <row r="128" ht="25" customHeight="1">
      <c r="A128" s="12" t="n"/>
      <c r="B128" s="13" t="n"/>
      <c r="C128" s="25" t="n"/>
      <c r="D128" s="25" t="n"/>
      <c r="E128" s="15" t="n"/>
      <c r="F128" s="26" t="n"/>
      <c r="G128" s="12" t="n"/>
      <c r="H128" s="12" t="n"/>
      <c r="I128" s="12" t="n"/>
      <c r="J128" s="20">
        <f>IF(OR($C128="",$D128="",$D128&lt;=$C128),"",$D128-$C128)</f>
        <v/>
      </c>
      <c r="K128" s="21">
        <f>IF($I128="","",IFERROR(VLOOKUP($I128,Kennels!$A$5:$E$104,2,FALSE),"Not found"))</f>
        <v/>
      </c>
      <c r="L128" s="21">
        <f>IF(OR($H128&lt;&gt;"Confirmed",$I128="",$E128="",$F128="",$G128=""),"",IFERROR(IF(AND($E128&lt;=VLOOKUP($I128,Kennels!$A$5:$E$104,4,FALSE),$F128&lt;=VLOOKUP($I128,Kennels!$A$5:$E$104,3,FALSE),$G128=VLOOKUP($I128,Kennels!$A$5:$E$104,2,FALSE)),"Fits","Check fit"),"Check kennel ID"))</f>
        <v/>
      </c>
      <c r="M128" s="20">
        <f>IF(OR($H128&lt;&gt;"Confirmed",$I128="",$C128="",$D128="",$D128&lt;=$C128),"",COUNTIFS($I$5:$I$154,$I128,$H$5:$H$154,"Confirmed",$C$5:$C$154,"&lt;"&amp;$D128,$D$5:$D$154,"&gt;"&amp;$C128)-1)</f>
        <v/>
      </c>
      <c r="N128" s="22">
        <f>IF($A128="","",IF(COUNTIF($A$5:$A$154,$A128)&gt;1,"Check booking ID",IF($H128&lt;&gt;"Confirmed","No confirmed assignment",IF(OR($C128="",$D128=""),"Check dates",IF($D128&lt;=$C128,"Check dates",IF($I128="","Needs kennel",IFERROR(IF(VLOOKUP($I128,Kennels!$A$5:$E$104,5,FALSE)&lt;&gt;"Available","Check kennel status",IF($L128&lt;&gt;"Fits","Check compatibility",IF($M128&gt;0,"Conflict: overlap","Ready"))),"Check kennel ID")))))))</f>
        <v/>
      </c>
    </row>
    <row r="129" ht="25" customHeight="1">
      <c r="A129" s="12" t="n"/>
      <c r="B129" s="13" t="n"/>
      <c r="C129" s="25" t="n"/>
      <c r="D129" s="25" t="n"/>
      <c r="E129" s="15" t="n"/>
      <c r="F129" s="26" t="n"/>
      <c r="G129" s="12" t="n"/>
      <c r="H129" s="12" t="n"/>
      <c r="I129" s="12" t="n"/>
      <c r="J129" s="17">
        <f>IF(OR($C129="",$D129="",$D129&lt;=$C129),"",$D129-$C129)</f>
        <v/>
      </c>
      <c r="K129" s="18">
        <f>IF($I129="","",IFERROR(VLOOKUP($I129,Kennels!$A$5:$E$104,2,FALSE),"Not found"))</f>
        <v/>
      </c>
      <c r="L129" s="18">
        <f>IF(OR($H129&lt;&gt;"Confirmed",$I129="",$E129="",$F129="",$G129=""),"",IFERROR(IF(AND($E129&lt;=VLOOKUP($I129,Kennels!$A$5:$E$104,4,FALSE),$F129&lt;=VLOOKUP($I129,Kennels!$A$5:$E$104,3,FALSE),$G129=VLOOKUP($I129,Kennels!$A$5:$E$104,2,FALSE)),"Fits","Check fit"),"Check kennel ID"))</f>
        <v/>
      </c>
      <c r="M129" s="17">
        <f>IF(OR($H129&lt;&gt;"Confirmed",$I129="",$C129="",$D129="",$D129&lt;=$C129),"",COUNTIFS($I$5:$I$154,$I129,$H$5:$H$154,"Confirmed",$C$5:$C$154,"&lt;"&amp;$D129,$D$5:$D$154,"&gt;"&amp;$C129)-1)</f>
        <v/>
      </c>
      <c r="N129" s="19">
        <f>IF($A129="","",IF(COUNTIF($A$5:$A$154,$A129)&gt;1,"Check booking ID",IF($H129&lt;&gt;"Confirmed","No confirmed assignment",IF(OR($C129="",$D129=""),"Check dates",IF($D129&lt;=$C129,"Check dates",IF($I129="","Needs kennel",IFERROR(IF(VLOOKUP($I129,Kennels!$A$5:$E$104,5,FALSE)&lt;&gt;"Available","Check kennel status",IF($L129&lt;&gt;"Fits","Check compatibility",IF($M129&gt;0,"Conflict: overlap","Ready"))),"Check kennel ID")))))))</f>
        <v/>
      </c>
    </row>
    <row r="130" ht="25" customHeight="1">
      <c r="A130" s="12" t="n"/>
      <c r="B130" s="13" t="n"/>
      <c r="C130" s="25" t="n"/>
      <c r="D130" s="25" t="n"/>
      <c r="E130" s="15" t="n"/>
      <c r="F130" s="26" t="n"/>
      <c r="G130" s="12" t="n"/>
      <c r="H130" s="12" t="n"/>
      <c r="I130" s="12" t="n"/>
      <c r="J130" s="20">
        <f>IF(OR($C130="",$D130="",$D130&lt;=$C130),"",$D130-$C130)</f>
        <v/>
      </c>
      <c r="K130" s="21">
        <f>IF($I130="","",IFERROR(VLOOKUP($I130,Kennels!$A$5:$E$104,2,FALSE),"Not found"))</f>
        <v/>
      </c>
      <c r="L130" s="21">
        <f>IF(OR($H130&lt;&gt;"Confirmed",$I130="",$E130="",$F130="",$G130=""),"",IFERROR(IF(AND($E130&lt;=VLOOKUP($I130,Kennels!$A$5:$E$104,4,FALSE),$F130&lt;=VLOOKUP($I130,Kennels!$A$5:$E$104,3,FALSE),$G130=VLOOKUP($I130,Kennels!$A$5:$E$104,2,FALSE)),"Fits","Check fit"),"Check kennel ID"))</f>
        <v/>
      </c>
      <c r="M130" s="20">
        <f>IF(OR($H130&lt;&gt;"Confirmed",$I130="",$C130="",$D130="",$D130&lt;=$C130),"",COUNTIFS($I$5:$I$154,$I130,$H$5:$H$154,"Confirmed",$C$5:$C$154,"&lt;"&amp;$D130,$D$5:$D$154,"&gt;"&amp;$C130)-1)</f>
        <v/>
      </c>
      <c r="N130" s="22">
        <f>IF($A130="","",IF(COUNTIF($A$5:$A$154,$A130)&gt;1,"Check booking ID",IF($H130&lt;&gt;"Confirmed","No confirmed assignment",IF(OR($C130="",$D130=""),"Check dates",IF($D130&lt;=$C130,"Check dates",IF($I130="","Needs kennel",IFERROR(IF(VLOOKUP($I130,Kennels!$A$5:$E$104,5,FALSE)&lt;&gt;"Available","Check kennel status",IF($L130&lt;&gt;"Fits","Check compatibility",IF($M130&gt;0,"Conflict: overlap","Ready"))),"Check kennel ID")))))))</f>
        <v/>
      </c>
    </row>
    <row r="131" ht="25" customHeight="1">
      <c r="A131" s="12" t="n"/>
      <c r="B131" s="13" t="n"/>
      <c r="C131" s="25" t="n"/>
      <c r="D131" s="25" t="n"/>
      <c r="E131" s="15" t="n"/>
      <c r="F131" s="26" t="n"/>
      <c r="G131" s="12" t="n"/>
      <c r="H131" s="12" t="n"/>
      <c r="I131" s="12" t="n"/>
      <c r="J131" s="17">
        <f>IF(OR($C131="",$D131="",$D131&lt;=$C131),"",$D131-$C131)</f>
        <v/>
      </c>
      <c r="K131" s="18">
        <f>IF($I131="","",IFERROR(VLOOKUP($I131,Kennels!$A$5:$E$104,2,FALSE),"Not found"))</f>
        <v/>
      </c>
      <c r="L131" s="18">
        <f>IF(OR($H131&lt;&gt;"Confirmed",$I131="",$E131="",$F131="",$G131=""),"",IFERROR(IF(AND($E131&lt;=VLOOKUP($I131,Kennels!$A$5:$E$104,4,FALSE),$F131&lt;=VLOOKUP($I131,Kennels!$A$5:$E$104,3,FALSE),$G131=VLOOKUP($I131,Kennels!$A$5:$E$104,2,FALSE)),"Fits","Check fit"),"Check kennel ID"))</f>
        <v/>
      </c>
      <c r="M131" s="17">
        <f>IF(OR($H131&lt;&gt;"Confirmed",$I131="",$C131="",$D131="",$D131&lt;=$C131),"",COUNTIFS($I$5:$I$154,$I131,$H$5:$H$154,"Confirmed",$C$5:$C$154,"&lt;"&amp;$D131,$D$5:$D$154,"&gt;"&amp;$C131)-1)</f>
        <v/>
      </c>
      <c r="N131" s="19">
        <f>IF($A131="","",IF(COUNTIF($A$5:$A$154,$A131)&gt;1,"Check booking ID",IF($H131&lt;&gt;"Confirmed","No confirmed assignment",IF(OR($C131="",$D131=""),"Check dates",IF($D131&lt;=$C131,"Check dates",IF($I131="","Needs kennel",IFERROR(IF(VLOOKUP($I131,Kennels!$A$5:$E$104,5,FALSE)&lt;&gt;"Available","Check kennel status",IF($L131&lt;&gt;"Fits","Check compatibility",IF($M131&gt;0,"Conflict: overlap","Ready"))),"Check kennel ID")))))))</f>
        <v/>
      </c>
    </row>
    <row r="132" ht="25" customHeight="1">
      <c r="A132" s="12" t="n"/>
      <c r="B132" s="13" t="n"/>
      <c r="C132" s="25" t="n"/>
      <c r="D132" s="25" t="n"/>
      <c r="E132" s="15" t="n"/>
      <c r="F132" s="26" t="n"/>
      <c r="G132" s="12" t="n"/>
      <c r="H132" s="12" t="n"/>
      <c r="I132" s="12" t="n"/>
      <c r="J132" s="20">
        <f>IF(OR($C132="",$D132="",$D132&lt;=$C132),"",$D132-$C132)</f>
        <v/>
      </c>
      <c r="K132" s="21">
        <f>IF($I132="","",IFERROR(VLOOKUP($I132,Kennels!$A$5:$E$104,2,FALSE),"Not found"))</f>
        <v/>
      </c>
      <c r="L132" s="21">
        <f>IF(OR($H132&lt;&gt;"Confirmed",$I132="",$E132="",$F132="",$G132=""),"",IFERROR(IF(AND($E132&lt;=VLOOKUP($I132,Kennels!$A$5:$E$104,4,FALSE),$F132&lt;=VLOOKUP($I132,Kennels!$A$5:$E$104,3,FALSE),$G132=VLOOKUP($I132,Kennels!$A$5:$E$104,2,FALSE)),"Fits","Check fit"),"Check kennel ID"))</f>
        <v/>
      </c>
      <c r="M132" s="20">
        <f>IF(OR($H132&lt;&gt;"Confirmed",$I132="",$C132="",$D132="",$D132&lt;=$C132),"",COUNTIFS($I$5:$I$154,$I132,$H$5:$H$154,"Confirmed",$C$5:$C$154,"&lt;"&amp;$D132,$D$5:$D$154,"&gt;"&amp;$C132)-1)</f>
        <v/>
      </c>
      <c r="N132" s="22">
        <f>IF($A132="","",IF(COUNTIF($A$5:$A$154,$A132)&gt;1,"Check booking ID",IF($H132&lt;&gt;"Confirmed","No confirmed assignment",IF(OR($C132="",$D132=""),"Check dates",IF($D132&lt;=$C132,"Check dates",IF($I132="","Needs kennel",IFERROR(IF(VLOOKUP($I132,Kennels!$A$5:$E$104,5,FALSE)&lt;&gt;"Available","Check kennel status",IF($L132&lt;&gt;"Fits","Check compatibility",IF($M132&gt;0,"Conflict: overlap","Ready"))),"Check kennel ID")))))))</f>
        <v/>
      </c>
    </row>
    <row r="133" ht="25" customHeight="1">
      <c r="A133" s="12" t="n"/>
      <c r="B133" s="13" t="n"/>
      <c r="C133" s="25" t="n"/>
      <c r="D133" s="25" t="n"/>
      <c r="E133" s="15" t="n"/>
      <c r="F133" s="26" t="n"/>
      <c r="G133" s="12" t="n"/>
      <c r="H133" s="12" t="n"/>
      <c r="I133" s="12" t="n"/>
      <c r="J133" s="17">
        <f>IF(OR($C133="",$D133="",$D133&lt;=$C133),"",$D133-$C133)</f>
        <v/>
      </c>
      <c r="K133" s="18">
        <f>IF($I133="","",IFERROR(VLOOKUP($I133,Kennels!$A$5:$E$104,2,FALSE),"Not found"))</f>
        <v/>
      </c>
      <c r="L133" s="18">
        <f>IF(OR($H133&lt;&gt;"Confirmed",$I133="",$E133="",$F133="",$G133=""),"",IFERROR(IF(AND($E133&lt;=VLOOKUP($I133,Kennels!$A$5:$E$104,4,FALSE),$F133&lt;=VLOOKUP($I133,Kennels!$A$5:$E$104,3,FALSE),$G133=VLOOKUP($I133,Kennels!$A$5:$E$104,2,FALSE)),"Fits","Check fit"),"Check kennel ID"))</f>
        <v/>
      </c>
      <c r="M133" s="17">
        <f>IF(OR($H133&lt;&gt;"Confirmed",$I133="",$C133="",$D133="",$D133&lt;=$C133),"",COUNTIFS($I$5:$I$154,$I133,$H$5:$H$154,"Confirmed",$C$5:$C$154,"&lt;"&amp;$D133,$D$5:$D$154,"&gt;"&amp;$C133)-1)</f>
        <v/>
      </c>
      <c r="N133" s="19">
        <f>IF($A133="","",IF(COUNTIF($A$5:$A$154,$A133)&gt;1,"Check booking ID",IF($H133&lt;&gt;"Confirmed","No confirmed assignment",IF(OR($C133="",$D133=""),"Check dates",IF($D133&lt;=$C133,"Check dates",IF($I133="","Needs kennel",IFERROR(IF(VLOOKUP($I133,Kennels!$A$5:$E$104,5,FALSE)&lt;&gt;"Available","Check kennel status",IF($L133&lt;&gt;"Fits","Check compatibility",IF($M133&gt;0,"Conflict: overlap","Ready"))),"Check kennel ID")))))))</f>
        <v/>
      </c>
    </row>
    <row r="134" ht="25" customHeight="1">
      <c r="A134" s="12" t="n"/>
      <c r="B134" s="13" t="n"/>
      <c r="C134" s="25" t="n"/>
      <c r="D134" s="25" t="n"/>
      <c r="E134" s="15" t="n"/>
      <c r="F134" s="26" t="n"/>
      <c r="G134" s="12" t="n"/>
      <c r="H134" s="12" t="n"/>
      <c r="I134" s="12" t="n"/>
      <c r="J134" s="20">
        <f>IF(OR($C134="",$D134="",$D134&lt;=$C134),"",$D134-$C134)</f>
        <v/>
      </c>
      <c r="K134" s="21">
        <f>IF($I134="","",IFERROR(VLOOKUP($I134,Kennels!$A$5:$E$104,2,FALSE),"Not found"))</f>
        <v/>
      </c>
      <c r="L134" s="21">
        <f>IF(OR($H134&lt;&gt;"Confirmed",$I134="",$E134="",$F134="",$G134=""),"",IFERROR(IF(AND($E134&lt;=VLOOKUP($I134,Kennels!$A$5:$E$104,4,FALSE),$F134&lt;=VLOOKUP($I134,Kennels!$A$5:$E$104,3,FALSE),$G134=VLOOKUP($I134,Kennels!$A$5:$E$104,2,FALSE)),"Fits","Check fit"),"Check kennel ID"))</f>
        <v/>
      </c>
      <c r="M134" s="20">
        <f>IF(OR($H134&lt;&gt;"Confirmed",$I134="",$C134="",$D134="",$D134&lt;=$C134),"",COUNTIFS($I$5:$I$154,$I134,$H$5:$H$154,"Confirmed",$C$5:$C$154,"&lt;"&amp;$D134,$D$5:$D$154,"&gt;"&amp;$C134)-1)</f>
        <v/>
      </c>
      <c r="N134" s="22">
        <f>IF($A134="","",IF(COUNTIF($A$5:$A$154,$A134)&gt;1,"Check booking ID",IF($H134&lt;&gt;"Confirmed","No confirmed assignment",IF(OR($C134="",$D134=""),"Check dates",IF($D134&lt;=$C134,"Check dates",IF($I134="","Needs kennel",IFERROR(IF(VLOOKUP($I134,Kennels!$A$5:$E$104,5,FALSE)&lt;&gt;"Available","Check kennel status",IF($L134&lt;&gt;"Fits","Check compatibility",IF($M134&gt;0,"Conflict: overlap","Ready"))),"Check kennel ID")))))))</f>
        <v/>
      </c>
    </row>
    <row r="135" ht="25" customHeight="1">
      <c r="A135" s="12" t="n"/>
      <c r="B135" s="13" t="n"/>
      <c r="C135" s="25" t="n"/>
      <c r="D135" s="25" t="n"/>
      <c r="E135" s="15" t="n"/>
      <c r="F135" s="26" t="n"/>
      <c r="G135" s="12" t="n"/>
      <c r="H135" s="12" t="n"/>
      <c r="I135" s="12" t="n"/>
      <c r="J135" s="17">
        <f>IF(OR($C135="",$D135="",$D135&lt;=$C135),"",$D135-$C135)</f>
        <v/>
      </c>
      <c r="K135" s="18">
        <f>IF($I135="","",IFERROR(VLOOKUP($I135,Kennels!$A$5:$E$104,2,FALSE),"Not found"))</f>
        <v/>
      </c>
      <c r="L135" s="18">
        <f>IF(OR($H135&lt;&gt;"Confirmed",$I135="",$E135="",$F135="",$G135=""),"",IFERROR(IF(AND($E135&lt;=VLOOKUP($I135,Kennels!$A$5:$E$104,4,FALSE),$F135&lt;=VLOOKUP($I135,Kennels!$A$5:$E$104,3,FALSE),$G135=VLOOKUP($I135,Kennels!$A$5:$E$104,2,FALSE)),"Fits","Check fit"),"Check kennel ID"))</f>
        <v/>
      </c>
      <c r="M135" s="17">
        <f>IF(OR($H135&lt;&gt;"Confirmed",$I135="",$C135="",$D135="",$D135&lt;=$C135),"",COUNTIFS($I$5:$I$154,$I135,$H$5:$H$154,"Confirmed",$C$5:$C$154,"&lt;"&amp;$D135,$D$5:$D$154,"&gt;"&amp;$C135)-1)</f>
        <v/>
      </c>
      <c r="N135" s="19">
        <f>IF($A135="","",IF(COUNTIF($A$5:$A$154,$A135)&gt;1,"Check booking ID",IF($H135&lt;&gt;"Confirmed","No confirmed assignment",IF(OR($C135="",$D135=""),"Check dates",IF($D135&lt;=$C135,"Check dates",IF($I135="","Needs kennel",IFERROR(IF(VLOOKUP($I135,Kennels!$A$5:$E$104,5,FALSE)&lt;&gt;"Available","Check kennel status",IF($L135&lt;&gt;"Fits","Check compatibility",IF($M135&gt;0,"Conflict: overlap","Ready"))),"Check kennel ID")))))))</f>
        <v/>
      </c>
    </row>
    <row r="136" ht="25" customHeight="1">
      <c r="A136" s="12" t="n"/>
      <c r="B136" s="13" t="n"/>
      <c r="C136" s="25" t="n"/>
      <c r="D136" s="25" t="n"/>
      <c r="E136" s="15" t="n"/>
      <c r="F136" s="26" t="n"/>
      <c r="G136" s="12" t="n"/>
      <c r="H136" s="12" t="n"/>
      <c r="I136" s="12" t="n"/>
      <c r="J136" s="20">
        <f>IF(OR($C136="",$D136="",$D136&lt;=$C136),"",$D136-$C136)</f>
        <v/>
      </c>
      <c r="K136" s="21">
        <f>IF($I136="","",IFERROR(VLOOKUP($I136,Kennels!$A$5:$E$104,2,FALSE),"Not found"))</f>
        <v/>
      </c>
      <c r="L136" s="21">
        <f>IF(OR($H136&lt;&gt;"Confirmed",$I136="",$E136="",$F136="",$G136=""),"",IFERROR(IF(AND($E136&lt;=VLOOKUP($I136,Kennels!$A$5:$E$104,4,FALSE),$F136&lt;=VLOOKUP($I136,Kennels!$A$5:$E$104,3,FALSE),$G136=VLOOKUP($I136,Kennels!$A$5:$E$104,2,FALSE)),"Fits","Check fit"),"Check kennel ID"))</f>
        <v/>
      </c>
      <c r="M136" s="20">
        <f>IF(OR($H136&lt;&gt;"Confirmed",$I136="",$C136="",$D136="",$D136&lt;=$C136),"",COUNTIFS($I$5:$I$154,$I136,$H$5:$H$154,"Confirmed",$C$5:$C$154,"&lt;"&amp;$D136,$D$5:$D$154,"&gt;"&amp;$C136)-1)</f>
        <v/>
      </c>
      <c r="N136" s="22">
        <f>IF($A136="","",IF(COUNTIF($A$5:$A$154,$A136)&gt;1,"Check booking ID",IF($H136&lt;&gt;"Confirmed","No confirmed assignment",IF(OR($C136="",$D136=""),"Check dates",IF($D136&lt;=$C136,"Check dates",IF($I136="","Needs kennel",IFERROR(IF(VLOOKUP($I136,Kennels!$A$5:$E$104,5,FALSE)&lt;&gt;"Available","Check kennel status",IF($L136&lt;&gt;"Fits","Check compatibility",IF($M136&gt;0,"Conflict: overlap","Ready"))),"Check kennel ID")))))))</f>
        <v/>
      </c>
    </row>
    <row r="137" ht="25" customHeight="1">
      <c r="A137" s="12" t="n"/>
      <c r="B137" s="13" t="n"/>
      <c r="C137" s="25" t="n"/>
      <c r="D137" s="25" t="n"/>
      <c r="E137" s="15" t="n"/>
      <c r="F137" s="26" t="n"/>
      <c r="G137" s="12" t="n"/>
      <c r="H137" s="12" t="n"/>
      <c r="I137" s="12" t="n"/>
      <c r="J137" s="17">
        <f>IF(OR($C137="",$D137="",$D137&lt;=$C137),"",$D137-$C137)</f>
        <v/>
      </c>
      <c r="K137" s="18">
        <f>IF($I137="","",IFERROR(VLOOKUP($I137,Kennels!$A$5:$E$104,2,FALSE),"Not found"))</f>
        <v/>
      </c>
      <c r="L137" s="18">
        <f>IF(OR($H137&lt;&gt;"Confirmed",$I137="",$E137="",$F137="",$G137=""),"",IFERROR(IF(AND($E137&lt;=VLOOKUP($I137,Kennels!$A$5:$E$104,4,FALSE),$F137&lt;=VLOOKUP($I137,Kennels!$A$5:$E$104,3,FALSE),$G137=VLOOKUP($I137,Kennels!$A$5:$E$104,2,FALSE)),"Fits","Check fit"),"Check kennel ID"))</f>
        <v/>
      </c>
      <c r="M137" s="17">
        <f>IF(OR($H137&lt;&gt;"Confirmed",$I137="",$C137="",$D137="",$D137&lt;=$C137),"",COUNTIFS($I$5:$I$154,$I137,$H$5:$H$154,"Confirmed",$C$5:$C$154,"&lt;"&amp;$D137,$D$5:$D$154,"&gt;"&amp;$C137)-1)</f>
        <v/>
      </c>
      <c r="N137" s="19">
        <f>IF($A137="","",IF(COUNTIF($A$5:$A$154,$A137)&gt;1,"Check booking ID",IF($H137&lt;&gt;"Confirmed","No confirmed assignment",IF(OR($C137="",$D137=""),"Check dates",IF($D137&lt;=$C137,"Check dates",IF($I137="","Needs kennel",IFERROR(IF(VLOOKUP($I137,Kennels!$A$5:$E$104,5,FALSE)&lt;&gt;"Available","Check kennel status",IF($L137&lt;&gt;"Fits","Check compatibility",IF($M137&gt;0,"Conflict: overlap","Ready"))),"Check kennel ID")))))))</f>
        <v/>
      </c>
    </row>
    <row r="138" ht="25" customHeight="1">
      <c r="A138" s="12" t="n"/>
      <c r="B138" s="13" t="n"/>
      <c r="C138" s="25" t="n"/>
      <c r="D138" s="25" t="n"/>
      <c r="E138" s="15" t="n"/>
      <c r="F138" s="26" t="n"/>
      <c r="G138" s="12" t="n"/>
      <c r="H138" s="12" t="n"/>
      <c r="I138" s="12" t="n"/>
      <c r="J138" s="20">
        <f>IF(OR($C138="",$D138="",$D138&lt;=$C138),"",$D138-$C138)</f>
        <v/>
      </c>
      <c r="K138" s="21">
        <f>IF($I138="","",IFERROR(VLOOKUP($I138,Kennels!$A$5:$E$104,2,FALSE),"Not found"))</f>
        <v/>
      </c>
      <c r="L138" s="21">
        <f>IF(OR($H138&lt;&gt;"Confirmed",$I138="",$E138="",$F138="",$G138=""),"",IFERROR(IF(AND($E138&lt;=VLOOKUP($I138,Kennels!$A$5:$E$104,4,FALSE),$F138&lt;=VLOOKUP($I138,Kennels!$A$5:$E$104,3,FALSE),$G138=VLOOKUP($I138,Kennels!$A$5:$E$104,2,FALSE)),"Fits","Check fit"),"Check kennel ID"))</f>
        <v/>
      </c>
      <c r="M138" s="20">
        <f>IF(OR($H138&lt;&gt;"Confirmed",$I138="",$C138="",$D138="",$D138&lt;=$C138),"",COUNTIFS($I$5:$I$154,$I138,$H$5:$H$154,"Confirmed",$C$5:$C$154,"&lt;"&amp;$D138,$D$5:$D$154,"&gt;"&amp;$C138)-1)</f>
        <v/>
      </c>
      <c r="N138" s="22">
        <f>IF($A138="","",IF(COUNTIF($A$5:$A$154,$A138)&gt;1,"Check booking ID",IF($H138&lt;&gt;"Confirmed","No confirmed assignment",IF(OR($C138="",$D138=""),"Check dates",IF($D138&lt;=$C138,"Check dates",IF($I138="","Needs kennel",IFERROR(IF(VLOOKUP($I138,Kennels!$A$5:$E$104,5,FALSE)&lt;&gt;"Available","Check kennel status",IF($L138&lt;&gt;"Fits","Check compatibility",IF($M138&gt;0,"Conflict: overlap","Ready"))),"Check kennel ID")))))))</f>
        <v/>
      </c>
    </row>
    <row r="139" ht="25" customHeight="1">
      <c r="A139" s="12" t="n"/>
      <c r="B139" s="13" t="n"/>
      <c r="C139" s="25" t="n"/>
      <c r="D139" s="25" t="n"/>
      <c r="E139" s="15" t="n"/>
      <c r="F139" s="26" t="n"/>
      <c r="G139" s="12" t="n"/>
      <c r="H139" s="12" t="n"/>
      <c r="I139" s="12" t="n"/>
      <c r="J139" s="17">
        <f>IF(OR($C139="",$D139="",$D139&lt;=$C139),"",$D139-$C139)</f>
        <v/>
      </c>
      <c r="K139" s="18">
        <f>IF($I139="","",IFERROR(VLOOKUP($I139,Kennels!$A$5:$E$104,2,FALSE),"Not found"))</f>
        <v/>
      </c>
      <c r="L139" s="18">
        <f>IF(OR($H139&lt;&gt;"Confirmed",$I139="",$E139="",$F139="",$G139=""),"",IFERROR(IF(AND($E139&lt;=VLOOKUP($I139,Kennels!$A$5:$E$104,4,FALSE),$F139&lt;=VLOOKUP($I139,Kennels!$A$5:$E$104,3,FALSE),$G139=VLOOKUP($I139,Kennels!$A$5:$E$104,2,FALSE)),"Fits","Check fit"),"Check kennel ID"))</f>
        <v/>
      </c>
      <c r="M139" s="17">
        <f>IF(OR($H139&lt;&gt;"Confirmed",$I139="",$C139="",$D139="",$D139&lt;=$C139),"",COUNTIFS($I$5:$I$154,$I139,$H$5:$H$154,"Confirmed",$C$5:$C$154,"&lt;"&amp;$D139,$D$5:$D$154,"&gt;"&amp;$C139)-1)</f>
        <v/>
      </c>
      <c r="N139" s="19">
        <f>IF($A139="","",IF(COUNTIF($A$5:$A$154,$A139)&gt;1,"Check booking ID",IF($H139&lt;&gt;"Confirmed","No confirmed assignment",IF(OR($C139="",$D139=""),"Check dates",IF($D139&lt;=$C139,"Check dates",IF($I139="","Needs kennel",IFERROR(IF(VLOOKUP($I139,Kennels!$A$5:$E$104,5,FALSE)&lt;&gt;"Available","Check kennel status",IF($L139&lt;&gt;"Fits","Check compatibility",IF($M139&gt;0,"Conflict: overlap","Ready"))),"Check kennel ID")))))))</f>
        <v/>
      </c>
    </row>
    <row r="140" ht="25" customHeight="1">
      <c r="A140" s="12" t="n"/>
      <c r="B140" s="13" t="n"/>
      <c r="C140" s="25" t="n"/>
      <c r="D140" s="25" t="n"/>
      <c r="E140" s="15" t="n"/>
      <c r="F140" s="26" t="n"/>
      <c r="G140" s="12" t="n"/>
      <c r="H140" s="12" t="n"/>
      <c r="I140" s="12" t="n"/>
      <c r="J140" s="20">
        <f>IF(OR($C140="",$D140="",$D140&lt;=$C140),"",$D140-$C140)</f>
        <v/>
      </c>
      <c r="K140" s="21">
        <f>IF($I140="","",IFERROR(VLOOKUP($I140,Kennels!$A$5:$E$104,2,FALSE),"Not found"))</f>
        <v/>
      </c>
      <c r="L140" s="21">
        <f>IF(OR($H140&lt;&gt;"Confirmed",$I140="",$E140="",$F140="",$G140=""),"",IFERROR(IF(AND($E140&lt;=VLOOKUP($I140,Kennels!$A$5:$E$104,4,FALSE),$F140&lt;=VLOOKUP($I140,Kennels!$A$5:$E$104,3,FALSE),$G140=VLOOKUP($I140,Kennels!$A$5:$E$104,2,FALSE)),"Fits","Check fit"),"Check kennel ID"))</f>
        <v/>
      </c>
      <c r="M140" s="20">
        <f>IF(OR($H140&lt;&gt;"Confirmed",$I140="",$C140="",$D140="",$D140&lt;=$C140),"",COUNTIFS($I$5:$I$154,$I140,$H$5:$H$154,"Confirmed",$C$5:$C$154,"&lt;"&amp;$D140,$D$5:$D$154,"&gt;"&amp;$C140)-1)</f>
        <v/>
      </c>
      <c r="N140" s="22">
        <f>IF($A140="","",IF(COUNTIF($A$5:$A$154,$A140)&gt;1,"Check booking ID",IF($H140&lt;&gt;"Confirmed","No confirmed assignment",IF(OR($C140="",$D140=""),"Check dates",IF($D140&lt;=$C140,"Check dates",IF($I140="","Needs kennel",IFERROR(IF(VLOOKUP($I140,Kennels!$A$5:$E$104,5,FALSE)&lt;&gt;"Available","Check kennel status",IF($L140&lt;&gt;"Fits","Check compatibility",IF($M140&gt;0,"Conflict: overlap","Ready"))),"Check kennel ID")))))))</f>
        <v/>
      </c>
    </row>
    <row r="141" ht="25" customHeight="1">
      <c r="A141" s="12" t="n"/>
      <c r="B141" s="13" t="n"/>
      <c r="C141" s="25" t="n"/>
      <c r="D141" s="25" t="n"/>
      <c r="E141" s="15" t="n"/>
      <c r="F141" s="26" t="n"/>
      <c r="G141" s="12" t="n"/>
      <c r="H141" s="12" t="n"/>
      <c r="I141" s="12" t="n"/>
      <c r="J141" s="17">
        <f>IF(OR($C141="",$D141="",$D141&lt;=$C141),"",$D141-$C141)</f>
        <v/>
      </c>
      <c r="K141" s="18">
        <f>IF($I141="","",IFERROR(VLOOKUP($I141,Kennels!$A$5:$E$104,2,FALSE),"Not found"))</f>
        <v/>
      </c>
      <c r="L141" s="18">
        <f>IF(OR($H141&lt;&gt;"Confirmed",$I141="",$E141="",$F141="",$G141=""),"",IFERROR(IF(AND($E141&lt;=VLOOKUP($I141,Kennels!$A$5:$E$104,4,FALSE),$F141&lt;=VLOOKUP($I141,Kennels!$A$5:$E$104,3,FALSE),$G141=VLOOKUP($I141,Kennels!$A$5:$E$104,2,FALSE)),"Fits","Check fit"),"Check kennel ID"))</f>
        <v/>
      </c>
      <c r="M141" s="17">
        <f>IF(OR($H141&lt;&gt;"Confirmed",$I141="",$C141="",$D141="",$D141&lt;=$C141),"",COUNTIFS($I$5:$I$154,$I141,$H$5:$H$154,"Confirmed",$C$5:$C$154,"&lt;"&amp;$D141,$D$5:$D$154,"&gt;"&amp;$C141)-1)</f>
        <v/>
      </c>
      <c r="N141" s="19">
        <f>IF($A141="","",IF(COUNTIF($A$5:$A$154,$A141)&gt;1,"Check booking ID",IF($H141&lt;&gt;"Confirmed","No confirmed assignment",IF(OR($C141="",$D141=""),"Check dates",IF($D141&lt;=$C141,"Check dates",IF($I141="","Needs kennel",IFERROR(IF(VLOOKUP($I141,Kennels!$A$5:$E$104,5,FALSE)&lt;&gt;"Available","Check kennel status",IF($L141&lt;&gt;"Fits","Check compatibility",IF($M141&gt;0,"Conflict: overlap","Ready"))),"Check kennel ID")))))))</f>
        <v/>
      </c>
    </row>
    <row r="142" ht="25" customHeight="1">
      <c r="A142" s="12" t="n"/>
      <c r="B142" s="13" t="n"/>
      <c r="C142" s="25" t="n"/>
      <c r="D142" s="25" t="n"/>
      <c r="E142" s="15" t="n"/>
      <c r="F142" s="26" t="n"/>
      <c r="G142" s="12" t="n"/>
      <c r="H142" s="12" t="n"/>
      <c r="I142" s="12" t="n"/>
      <c r="J142" s="20">
        <f>IF(OR($C142="",$D142="",$D142&lt;=$C142),"",$D142-$C142)</f>
        <v/>
      </c>
      <c r="K142" s="21">
        <f>IF($I142="","",IFERROR(VLOOKUP($I142,Kennels!$A$5:$E$104,2,FALSE),"Not found"))</f>
        <v/>
      </c>
      <c r="L142" s="21">
        <f>IF(OR($H142&lt;&gt;"Confirmed",$I142="",$E142="",$F142="",$G142=""),"",IFERROR(IF(AND($E142&lt;=VLOOKUP($I142,Kennels!$A$5:$E$104,4,FALSE),$F142&lt;=VLOOKUP($I142,Kennels!$A$5:$E$104,3,FALSE),$G142=VLOOKUP($I142,Kennels!$A$5:$E$104,2,FALSE)),"Fits","Check fit"),"Check kennel ID"))</f>
        <v/>
      </c>
      <c r="M142" s="20">
        <f>IF(OR($H142&lt;&gt;"Confirmed",$I142="",$C142="",$D142="",$D142&lt;=$C142),"",COUNTIFS($I$5:$I$154,$I142,$H$5:$H$154,"Confirmed",$C$5:$C$154,"&lt;"&amp;$D142,$D$5:$D$154,"&gt;"&amp;$C142)-1)</f>
        <v/>
      </c>
      <c r="N142" s="22">
        <f>IF($A142="","",IF(COUNTIF($A$5:$A$154,$A142)&gt;1,"Check booking ID",IF($H142&lt;&gt;"Confirmed","No confirmed assignment",IF(OR($C142="",$D142=""),"Check dates",IF($D142&lt;=$C142,"Check dates",IF($I142="","Needs kennel",IFERROR(IF(VLOOKUP($I142,Kennels!$A$5:$E$104,5,FALSE)&lt;&gt;"Available","Check kennel status",IF($L142&lt;&gt;"Fits","Check compatibility",IF($M142&gt;0,"Conflict: overlap","Ready"))),"Check kennel ID")))))))</f>
        <v/>
      </c>
    </row>
    <row r="143" ht="25" customHeight="1">
      <c r="A143" s="12" t="n"/>
      <c r="B143" s="13" t="n"/>
      <c r="C143" s="25" t="n"/>
      <c r="D143" s="25" t="n"/>
      <c r="E143" s="15" t="n"/>
      <c r="F143" s="26" t="n"/>
      <c r="G143" s="12" t="n"/>
      <c r="H143" s="12" t="n"/>
      <c r="I143" s="12" t="n"/>
      <c r="J143" s="17">
        <f>IF(OR($C143="",$D143="",$D143&lt;=$C143),"",$D143-$C143)</f>
        <v/>
      </c>
      <c r="K143" s="18">
        <f>IF($I143="","",IFERROR(VLOOKUP($I143,Kennels!$A$5:$E$104,2,FALSE),"Not found"))</f>
        <v/>
      </c>
      <c r="L143" s="18">
        <f>IF(OR($H143&lt;&gt;"Confirmed",$I143="",$E143="",$F143="",$G143=""),"",IFERROR(IF(AND($E143&lt;=VLOOKUP($I143,Kennels!$A$5:$E$104,4,FALSE),$F143&lt;=VLOOKUP($I143,Kennels!$A$5:$E$104,3,FALSE),$G143=VLOOKUP($I143,Kennels!$A$5:$E$104,2,FALSE)),"Fits","Check fit"),"Check kennel ID"))</f>
        <v/>
      </c>
      <c r="M143" s="17">
        <f>IF(OR($H143&lt;&gt;"Confirmed",$I143="",$C143="",$D143="",$D143&lt;=$C143),"",COUNTIFS($I$5:$I$154,$I143,$H$5:$H$154,"Confirmed",$C$5:$C$154,"&lt;"&amp;$D143,$D$5:$D$154,"&gt;"&amp;$C143)-1)</f>
        <v/>
      </c>
      <c r="N143" s="19">
        <f>IF($A143="","",IF(COUNTIF($A$5:$A$154,$A143)&gt;1,"Check booking ID",IF($H143&lt;&gt;"Confirmed","No confirmed assignment",IF(OR($C143="",$D143=""),"Check dates",IF($D143&lt;=$C143,"Check dates",IF($I143="","Needs kennel",IFERROR(IF(VLOOKUP($I143,Kennels!$A$5:$E$104,5,FALSE)&lt;&gt;"Available","Check kennel status",IF($L143&lt;&gt;"Fits","Check compatibility",IF($M143&gt;0,"Conflict: overlap","Ready"))),"Check kennel ID")))))))</f>
        <v/>
      </c>
    </row>
    <row r="144" ht="25" customHeight="1">
      <c r="A144" s="12" t="n"/>
      <c r="B144" s="13" t="n"/>
      <c r="C144" s="25" t="n"/>
      <c r="D144" s="25" t="n"/>
      <c r="E144" s="15" t="n"/>
      <c r="F144" s="26" t="n"/>
      <c r="G144" s="12" t="n"/>
      <c r="H144" s="12" t="n"/>
      <c r="I144" s="12" t="n"/>
      <c r="J144" s="20">
        <f>IF(OR($C144="",$D144="",$D144&lt;=$C144),"",$D144-$C144)</f>
        <v/>
      </c>
      <c r="K144" s="21">
        <f>IF($I144="","",IFERROR(VLOOKUP($I144,Kennels!$A$5:$E$104,2,FALSE),"Not found"))</f>
        <v/>
      </c>
      <c r="L144" s="21">
        <f>IF(OR($H144&lt;&gt;"Confirmed",$I144="",$E144="",$F144="",$G144=""),"",IFERROR(IF(AND($E144&lt;=VLOOKUP($I144,Kennels!$A$5:$E$104,4,FALSE),$F144&lt;=VLOOKUP($I144,Kennels!$A$5:$E$104,3,FALSE),$G144=VLOOKUP($I144,Kennels!$A$5:$E$104,2,FALSE)),"Fits","Check fit"),"Check kennel ID"))</f>
        <v/>
      </c>
      <c r="M144" s="20">
        <f>IF(OR($H144&lt;&gt;"Confirmed",$I144="",$C144="",$D144="",$D144&lt;=$C144),"",COUNTIFS($I$5:$I$154,$I144,$H$5:$H$154,"Confirmed",$C$5:$C$154,"&lt;"&amp;$D144,$D$5:$D$154,"&gt;"&amp;$C144)-1)</f>
        <v/>
      </c>
      <c r="N144" s="22">
        <f>IF($A144="","",IF(COUNTIF($A$5:$A$154,$A144)&gt;1,"Check booking ID",IF($H144&lt;&gt;"Confirmed","No confirmed assignment",IF(OR($C144="",$D144=""),"Check dates",IF($D144&lt;=$C144,"Check dates",IF($I144="","Needs kennel",IFERROR(IF(VLOOKUP($I144,Kennels!$A$5:$E$104,5,FALSE)&lt;&gt;"Available","Check kennel status",IF($L144&lt;&gt;"Fits","Check compatibility",IF($M144&gt;0,"Conflict: overlap","Ready"))),"Check kennel ID")))))))</f>
        <v/>
      </c>
    </row>
    <row r="145" ht="25" customHeight="1">
      <c r="A145" s="12" t="n"/>
      <c r="B145" s="13" t="n"/>
      <c r="C145" s="25" t="n"/>
      <c r="D145" s="25" t="n"/>
      <c r="E145" s="15" t="n"/>
      <c r="F145" s="26" t="n"/>
      <c r="G145" s="12" t="n"/>
      <c r="H145" s="12" t="n"/>
      <c r="I145" s="12" t="n"/>
      <c r="J145" s="17">
        <f>IF(OR($C145="",$D145="",$D145&lt;=$C145),"",$D145-$C145)</f>
        <v/>
      </c>
      <c r="K145" s="18">
        <f>IF($I145="","",IFERROR(VLOOKUP($I145,Kennels!$A$5:$E$104,2,FALSE),"Not found"))</f>
        <v/>
      </c>
      <c r="L145" s="18">
        <f>IF(OR($H145&lt;&gt;"Confirmed",$I145="",$E145="",$F145="",$G145=""),"",IFERROR(IF(AND($E145&lt;=VLOOKUP($I145,Kennels!$A$5:$E$104,4,FALSE),$F145&lt;=VLOOKUP($I145,Kennels!$A$5:$E$104,3,FALSE),$G145=VLOOKUP($I145,Kennels!$A$5:$E$104,2,FALSE)),"Fits","Check fit"),"Check kennel ID"))</f>
        <v/>
      </c>
      <c r="M145" s="17">
        <f>IF(OR($H145&lt;&gt;"Confirmed",$I145="",$C145="",$D145="",$D145&lt;=$C145),"",COUNTIFS($I$5:$I$154,$I145,$H$5:$H$154,"Confirmed",$C$5:$C$154,"&lt;"&amp;$D145,$D$5:$D$154,"&gt;"&amp;$C145)-1)</f>
        <v/>
      </c>
      <c r="N145" s="19">
        <f>IF($A145="","",IF(COUNTIF($A$5:$A$154,$A145)&gt;1,"Check booking ID",IF($H145&lt;&gt;"Confirmed","No confirmed assignment",IF(OR($C145="",$D145=""),"Check dates",IF($D145&lt;=$C145,"Check dates",IF($I145="","Needs kennel",IFERROR(IF(VLOOKUP($I145,Kennels!$A$5:$E$104,5,FALSE)&lt;&gt;"Available","Check kennel status",IF($L145&lt;&gt;"Fits","Check compatibility",IF($M145&gt;0,"Conflict: overlap","Ready"))),"Check kennel ID")))))))</f>
        <v/>
      </c>
    </row>
    <row r="146" ht="25" customHeight="1">
      <c r="A146" s="12" t="n"/>
      <c r="B146" s="13" t="n"/>
      <c r="C146" s="25" t="n"/>
      <c r="D146" s="25" t="n"/>
      <c r="E146" s="15" t="n"/>
      <c r="F146" s="26" t="n"/>
      <c r="G146" s="12" t="n"/>
      <c r="H146" s="12" t="n"/>
      <c r="I146" s="12" t="n"/>
      <c r="J146" s="20">
        <f>IF(OR($C146="",$D146="",$D146&lt;=$C146),"",$D146-$C146)</f>
        <v/>
      </c>
      <c r="K146" s="21">
        <f>IF($I146="","",IFERROR(VLOOKUP($I146,Kennels!$A$5:$E$104,2,FALSE),"Not found"))</f>
        <v/>
      </c>
      <c r="L146" s="21">
        <f>IF(OR($H146&lt;&gt;"Confirmed",$I146="",$E146="",$F146="",$G146=""),"",IFERROR(IF(AND($E146&lt;=VLOOKUP($I146,Kennels!$A$5:$E$104,4,FALSE),$F146&lt;=VLOOKUP($I146,Kennels!$A$5:$E$104,3,FALSE),$G146=VLOOKUP($I146,Kennels!$A$5:$E$104,2,FALSE)),"Fits","Check fit"),"Check kennel ID"))</f>
        <v/>
      </c>
      <c r="M146" s="20">
        <f>IF(OR($H146&lt;&gt;"Confirmed",$I146="",$C146="",$D146="",$D146&lt;=$C146),"",COUNTIFS($I$5:$I$154,$I146,$H$5:$H$154,"Confirmed",$C$5:$C$154,"&lt;"&amp;$D146,$D$5:$D$154,"&gt;"&amp;$C146)-1)</f>
        <v/>
      </c>
      <c r="N146" s="22">
        <f>IF($A146="","",IF(COUNTIF($A$5:$A$154,$A146)&gt;1,"Check booking ID",IF($H146&lt;&gt;"Confirmed","No confirmed assignment",IF(OR($C146="",$D146=""),"Check dates",IF($D146&lt;=$C146,"Check dates",IF($I146="","Needs kennel",IFERROR(IF(VLOOKUP($I146,Kennels!$A$5:$E$104,5,FALSE)&lt;&gt;"Available","Check kennel status",IF($L146&lt;&gt;"Fits","Check compatibility",IF($M146&gt;0,"Conflict: overlap","Ready"))),"Check kennel ID")))))))</f>
        <v/>
      </c>
    </row>
    <row r="147" ht="25" customHeight="1">
      <c r="A147" s="12" t="n"/>
      <c r="B147" s="13" t="n"/>
      <c r="C147" s="25" t="n"/>
      <c r="D147" s="25" t="n"/>
      <c r="E147" s="15" t="n"/>
      <c r="F147" s="26" t="n"/>
      <c r="G147" s="12" t="n"/>
      <c r="H147" s="12" t="n"/>
      <c r="I147" s="12" t="n"/>
      <c r="J147" s="17">
        <f>IF(OR($C147="",$D147="",$D147&lt;=$C147),"",$D147-$C147)</f>
        <v/>
      </c>
      <c r="K147" s="18">
        <f>IF($I147="","",IFERROR(VLOOKUP($I147,Kennels!$A$5:$E$104,2,FALSE),"Not found"))</f>
        <v/>
      </c>
      <c r="L147" s="18">
        <f>IF(OR($H147&lt;&gt;"Confirmed",$I147="",$E147="",$F147="",$G147=""),"",IFERROR(IF(AND($E147&lt;=VLOOKUP($I147,Kennels!$A$5:$E$104,4,FALSE),$F147&lt;=VLOOKUP($I147,Kennels!$A$5:$E$104,3,FALSE),$G147=VLOOKUP($I147,Kennels!$A$5:$E$104,2,FALSE)),"Fits","Check fit"),"Check kennel ID"))</f>
        <v/>
      </c>
      <c r="M147" s="17">
        <f>IF(OR($H147&lt;&gt;"Confirmed",$I147="",$C147="",$D147="",$D147&lt;=$C147),"",COUNTIFS($I$5:$I$154,$I147,$H$5:$H$154,"Confirmed",$C$5:$C$154,"&lt;"&amp;$D147,$D$5:$D$154,"&gt;"&amp;$C147)-1)</f>
        <v/>
      </c>
      <c r="N147" s="19">
        <f>IF($A147="","",IF(COUNTIF($A$5:$A$154,$A147)&gt;1,"Check booking ID",IF($H147&lt;&gt;"Confirmed","No confirmed assignment",IF(OR($C147="",$D147=""),"Check dates",IF($D147&lt;=$C147,"Check dates",IF($I147="","Needs kennel",IFERROR(IF(VLOOKUP($I147,Kennels!$A$5:$E$104,5,FALSE)&lt;&gt;"Available","Check kennel status",IF($L147&lt;&gt;"Fits","Check compatibility",IF($M147&gt;0,"Conflict: overlap","Ready"))),"Check kennel ID")))))))</f>
        <v/>
      </c>
    </row>
    <row r="148" ht="25" customHeight="1">
      <c r="A148" s="12" t="n"/>
      <c r="B148" s="13" t="n"/>
      <c r="C148" s="25" t="n"/>
      <c r="D148" s="25" t="n"/>
      <c r="E148" s="15" t="n"/>
      <c r="F148" s="26" t="n"/>
      <c r="G148" s="12" t="n"/>
      <c r="H148" s="12" t="n"/>
      <c r="I148" s="12" t="n"/>
      <c r="J148" s="20">
        <f>IF(OR($C148="",$D148="",$D148&lt;=$C148),"",$D148-$C148)</f>
        <v/>
      </c>
      <c r="K148" s="21">
        <f>IF($I148="","",IFERROR(VLOOKUP($I148,Kennels!$A$5:$E$104,2,FALSE),"Not found"))</f>
        <v/>
      </c>
      <c r="L148" s="21">
        <f>IF(OR($H148&lt;&gt;"Confirmed",$I148="",$E148="",$F148="",$G148=""),"",IFERROR(IF(AND($E148&lt;=VLOOKUP($I148,Kennels!$A$5:$E$104,4,FALSE),$F148&lt;=VLOOKUP($I148,Kennels!$A$5:$E$104,3,FALSE),$G148=VLOOKUP($I148,Kennels!$A$5:$E$104,2,FALSE)),"Fits","Check fit"),"Check kennel ID"))</f>
        <v/>
      </c>
      <c r="M148" s="20">
        <f>IF(OR($H148&lt;&gt;"Confirmed",$I148="",$C148="",$D148="",$D148&lt;=$C148),"",COUNTIFS($I$5:$I$154,$I148,$H$5:$H$154,"Confirmed",$C$5:$C$154,"&lt;"&amp;$D148,$D$5:$D$154,"&gt;"&amp;$C148)-1)</f>
        <v/>
      </c>
      <c r="N148" s="22">
        <f>IF($A148="","",IF(COUNTIF($A$5:$A$154,$A148)&gt;1,"Check booking ID",IF($H148&lt;&gt;"Confirmed","No confirmed assignment",IF(OR($C148="",$D148=""),"Check dates",IF($D148&lt;=$C148,"Check dates",IF($I148="","Needs kennel",IFERROR(IF(VLOOKUP($I148,Kennels!$A$5:$E$104,5,FALSE)&lt;&gt;"Available","Check kennel status",IF($L148&lt;&gt;"Fits","Check compatibility",IF($M148&gt;0,"Conflict: overlap","Ready"))),"Check kennel ID")))))))</f>
        <v/>
      </c>
    </row>
    <row r="149" ht="25" customHeight="1">
      <c r="A149" s="12" t="n"/>
      <c r="B149" s="13" t="n"/>
      <c r="C149" s="25" t="n"/>
      <c r="D149" s="25" t="n"/>
      <c r="E149" s="15" t="n"/>
      <c r="F149" s="26" t="n"/>
      <c r="G149" s="12" t="n"/>
      <c r="H149" s="12" t="n"/>
      <c r="I149" s="12" t="n"/>
      <c r="J149" s="17">
        <f>IF(OR($C149="",$D149="",$D149&lt;=$C149),"",$D149-$C149)</f>
        <v/>
      </c>
      <c r="K149" s="18">
        <f>IF($I149="","",IFERROR(VLOOKUP($I149,Kennels!$A$5:$E$104,2,FALSE),"Not found"))</f>
        <v/>
      </c>
      <c r="L149" s="18">
        <f>IF(OR($H149&lt;&gt;"Confirmed",$I149="",$E149="",$F149="",$G149=""),"",IFERROR(IF(AND($E149&lt;=VLOOKUP($I149,Kennels!$A$5:$E$104,4,FALSE),$F149&lt;=VLOOKUP($I149,Kennels!$A$5:$E$104,3,FALSE),$G149=VLOOKUP($I149,Kennels!$A$5:$E$104,2,FALSE)),"Fits","Check fit"),"Check kennel ID"))</f>
        <v/>
      </c>
      <c r="M149" s="17">
        <f>IF(OR($H149&lt;&gt;"Confirmed",$I149="",$C149="",$D149="",$D149&lt;=$C149),"",COUNTIFS($I$5:$I$154,$I149,$H$5:$H$154,"Confirmed",$C$5:$C$154,"&lt;"&amp;$D149,$D$5:$D$154,"&gt;"&amp;$C149)-1)</f>
        <v/>
      </c>
      <c r="N149" s="19">
        <f>IF($A149="","",IF(COUNTIF($A$5:$A$154,$A149)&gt;1,"Check booking ID",IF($H149&lt;&gt;"Confirmed","No confirmed assignment",IF(OR($C149="",$D149=""),"Check dates",IF($D149&lt;=$C149,"Check dates",IF($I149="","Needs kennel",IFERROR(IF(VLOOKUP($I149,Kennels!$A$5:$E$104,5,FALSE)&lt;&gt;"Available","Check kennel status",IF($L149&lt;&gt;"Fits","Check compatibility",IF($M149&gt;0,"Conflict: overlap","Ready"))),"Check kennel ID")))))))</f>
        <v/>
      </c>
    </row>
    <row r="150" ht="25" customHeight="1">
      <c r="A150" s="12" t="n"/>
      <c r="B150" s="13" t="n"/>
      <c r="C150" s="25" t="n"/>
      <c r="D150" s="25" t="n"/>
      <c r="E150" s="15" t="n"/>
      <c r="F150" s="26" t="n"/>
      <c r="G150" s="12" t="n"/>
      <c r="H150" s="12" t="n"/>
      <c r="I150" s="12" t="n"/>
      <c r="J150" s="20">
        <f>IF(OR($C150="",$D150="",$D150&lt;=$C150),"",$D150-$C150)</f>
        <v/>
      </c>
      <c r="K150" s="21">
        <f>IF($I150="","",IFERROR(VLOOKUP($I150,Kennels!$A$5:$E$104,2,FALSE),"Not found"))</f>
        <v/>
      </c>
      <c r="L150" s="21">
        <f>IF(OR($H150&lt;&gt;"Confirmed",$I150="",$E150="",$F150="",$G150=""),"",IFERROR(IF(AND($E150&lt;=VLOOKUP($I150,Kennels!$A$5:$E$104,4,FALSE),$F150&lt;=VLOOKUP($I150,Kennels!$A$5:$E$104,3,FALSE),$G150=VLOOKUP($I150,Kennels!$A$5:$E$104,2,FALSE)),"Fits","Check fit"),"Check kennel ID"))</f>
        <v/>
      </c>
      <c r="M150" s="20">
        <f>IF(OR($H150&lt;&gt;"Confirmed",$I150="",$C150="",$D150="",$D150&lt;=$C150),"",COUNTIFS($I$5:$I$154,$I150,$H$5:$H$154,"Confirmed",$C$5:$C$154,"&lt;"&amp;$D150,$D$5:$D$154,"&gt;"&amp;$C150)-1)</f>
        <v/>
      </c>
      <c r="N150" s="22">
        <f>IF($A150="","",IF(COUNTIF($A$5:$A$154,$A150)&gt;1,"Check booking ID",IF($H150&lt;&gt;"Confirmed","No confirmed assignment",IF(OR($C150="",$D150=""),"Check dates",IF($D150&lt;=$C150,"Check dates",IF($I150="","Needs kennel",IFERROR(IF(VLOOKUP($I150,Kennels!$A$5:$E$104,5,FALSE)&lt;&gt;"Available","Check kennel status",IF($L150&lt;&gt;"Fits","Check compatibility",IF($M150&gt;0,"Conflict: overlap","Ready"))),"Check kennel ID")))))))</f>
        <v/>
      </c>
    </row>
    <row r="151" ht="25" customHeight="1">
      <c r="A151" s="12" t="n"/>
      <c r="B151" s="13" t="n"/>
      <c r="C151" s="25" t="n"/>
      <c r="D151" s="25" t="n"/>
      <c r="E151" s="15" t="n"/>
      <c r="F151" s="26" t="n"/>
      <c r="G151" s="12" t="n"/>
      <c r="H151" s="12" t="n"/>
      <c r="I151" s="12" t="n"/>
      <c r="J151" s="17">
        <f>IF(OR($C151="",$D151="",$D151&lt;=$C151),"",$D151-$C151)</f>
        <v/>
      </c>
      <c r="K151" s="18">
        <f>IF($I151="","",IFERROR(VLOOKUP($I151,Kennels!$A$5:$E$104,2,FALSE),"Not found"))</f>
        <v/>
      </c>
      <c r="L151" s="18">
        <f>IF(OR($H151&lt;&gt;"Confirmed",$I151="",$E151="",$F151="",$G151=""),"",IFERROR(IF(AND($E151&lt;=VLOOKUP($I151,Kennels!$A$5:$E$104,4,FALSE),$F151&lt;=VLOOKUP($I151,Kennels!$A$5:$E$104,3,FALSE),$G151=VLOOKUP($I151,Kennels!$A$5:$E$104,2,FALSE)),"Fits","Check fit"),"Check kennel ID"))</f>
        <v/>
      </c>
      <c r="M151" s="17">
        <f>IF(OR($H151&lt;&gt;"Confirmed",$I151="",$C151="",$D151="",$D151&lt;=$C151),"",COUNTIFS($I$5:$I$154,$I151,$H$5:$H$154,"Confirmed",$C$5:$C$154,"&lt;"&amp;$D151,$D$5:$D$154,"&gt;"&amp;$C151)-1)</f>
        <v/>
      </c>
      <c r="N151" s="19">
        <f>IF($A151="","",IF(COUNTIF($A$5:$A$154,$A151)&gt;1,"Check booking ID",IF($H151&lt;&gt;"Confirmed","No confirmed assignment",IF(OR($C151="",$D151=""),"Check dates",IF($D151&lt;=$C151,"Check dates",IF($I151="","Needs kennel",IFERROR(IF(VLOOKUP($I151,Kennels!$A$5:$E$104,5,FALSE)&lt;&gt;"Available","Check kennel status",IF($L151&lt;&gt;"Fits","Check compatibility",IF($M151&gt;0,"Conflict: overlap","Ready"))),"Check kennel ID")))))))</f>
        <v/>
      </c>
    </row>
    <row r="152" ht="25" customHeight="1">
      <c r="A152" s="12" t="n"/>
      <c r="B152" s="13" t="n"/>
      <c r="C152" s="25" t="n"/>
      <c r="D152" s="25" t="n"/>
      <c r="E152" s="15" t="n"/>
      <c r="F152" s="26" t="n"/>
      <c r="G152" s="12" t="n"/>
      <c r="H152" s="12" t="n"/>
      <c r="I152" s="12" t="n"/>
      <c r="J152" s="20">
        <f>IF(OR($C152="",$D152="",$D152&lt;=$C152),"",$D152-$C152)</f>
        <v/>
      </c>
      <c r="K152" s="21">
        <f>IF($I152="","",IFERROR(VLOOKUP($I152,Kennels!$A$5:$E$104,2,FALSE),"Not found"))</f>
        <v/>
      </c>
      <c r="L152" s="21">
        <f>IF(OR($H152&lt;&gt;"Confirmed",$I152="",$E152="",$F152="",$G152=""),"",IFERROR(IF(AND($E152&lt;=VLOOKUP($I152,Kennels!$A$5:$E$104,4,FALSE),$F152&lt;=VLOOKUP($I152,Kennels!$A$5:$E$104,3,FALSE),$G152=VLOOKUP($I152,Kennels!$A$5:$E$104,2,FALSE)),"Fits","Check fit"),"Check kennel ID"))</f>
        <v/>
      </c>
      <c r="M152" s="20">
        <f>IF(OR($H152&lt;&gt;"Confirmed",$I152="",$C152="",$D152="",$D152&lt;=$C152),"",COUNTIFS($I$5:$I$154,$I152,$H$5:$H$154,"Confirmed",$C$5:$C$154,"&lt;"&amp;$D152,$D$5:$D$154,"&gt;"&amp;$C152)-1)</f>
        <v/>
      </c>
      <c r="N152" s="22">
        <f>IF($A152="","",IF(COUNTIF($A$5:$A$154,$A152)&gt;1,"Check booking ID",IF($H152&lt;&gt;"Confirmed","No confirmed assignment",IF(OR($C152="",$D152=""),"Check dates",IF($D152&lt;=$C152,"Check dates",IF($I152="","Needs kennel",IFERROR(IF(VLOOKUP($I152,Kennels!$A$5:$E$104,5,FALSE)&lt;&gt;"Available","Check kennel status",IF($L152&lt;&gt;"Fits","Check compatibility",IF($M152&gt;0,"Conflict: overlap","Ready"))),"Check kennel ID")))))))</f>
        <v/>
      </c>
    </row>
    <row r="153" ht="25" customHeight="1">
      <c r="A153" s="12" t="n"/>
      <c r="B153" s="13" t="n"/>
      <c r="C153" s="25" t="n"/>
      <c r="D153" s="25" t="n"/>
      <c r="E153" s="15" t="n"/>
      <c r="F153" s="26" t="n"/>
      <c r="G153" s="12" t="n"/>
      <c r="H153" s="12" t="n"/>
      <c r="I153" s="12" t="n"/>
      <c r="J153" s="17">
        <f>IF(OR($C153="",$D153="",$D153&lt;=$C153),"",$D153-$C153)</f>
        <v/>
      </c>
      <c r="K153" s="18">
        <f>IF($I153="","",IFERROR(VLOOKUP($I153,Kennels!$A$5:$E$104,2,FALSE),"Not found"))</f>
        <v/>
      </c>
      <c r="L153" s="18">
        <f>IF(OR($H153&lt;&gt;"Confirmed",$I153="",$E153="",$F153="",$G153=""),"",IFERROR(IF(AND($E153&lt;=VLOOKUP($I153,Kennels!$A$5:$E$104,4,FALSE),$F153&lt;=VLOOKUP($I153,Kennels!$A$5:$E$104,3,FALSE),$G153=VLOOKUP($I153,Kennels!$A$5:$E$104,2,FALSE)),"Fits","Check fit"),"Check kennel ID"))</f>
        <v/>
      </c>
      <c r="M153" s="17">
        <f>IF(OR($H153&lt;&gt;"Confirmed",$I153="",$C153="",$D153="",$D153&lt;=$C153),"",COUNTIFS($I$5:$I$154,$I153,$H$5:$H$154,"Confirmed",$C$5:$C$154,"&lt;"&amp;$D153,$D$5:$D$154,"&gt;"&amp;$C153)-1)</f>
        <v/>
      </c>
      <c r="N153" s="19">
        <f>IF($A153="","",IF(COUNTIF($A$5:$A$154,$A153)&gt;1,"Check booking ID",IF($H153&lt;&gt;"Confirmed","No confirmed assignment",IF(OR($C153="",$D153=""),"Check dates",IF($D153&lt;=$C153,"Check dates",IF($I153="","Needs kennel",IFERROR(IF(VLOOKUP($I153,Kennels!$A$5:$E$104,5,FALSE)&lt;&gt;"Available","Check kennel status",IF($L153&lt;&gt;"Fits","Check compatibility",IF($M153&gt;0,"Conflict: overlap","Ready"))),"Check kennel ID")))))))</f>
        <v/>
      </c>
    </row>
    <row r="154" ht="25" customHeight="1">
      <c r="A154" s="12" t="n"/>
      <c r="B154" s="13" t="n"/>
      <c r="C154" s="25" t="n"/>
      <c r="D154" s="25" t="n"/>
      <c r="E154" s="15" t="n"/>
      <c r="F154" s="26" t="n"/>
      <c r="G154" s="12" t="n"/>
      <c r="H154" s="12" t="n"/>
      <c r="I154" s="12" t="n"/>
      <c r="J154" s="20">
        <f>IF(OR($C154="",$D154="",$D154&lt;=$C154),"",$D154-$C154)</f>
        <v/>
      </c>
      <c r="K154" s="21">
        <f>IF($I154="","",IFERROR(VLOOKUP($I154,Kennels!$A$5:$E$104,2,FALSE),"Not found"))</f>
        <v/>
      </c>
      <c r="L154" s="21">
        <f>IF(OR($H154&lt;&gt;"Confirmed",$I154="",$E154="",$F154="",$G154=""),"",IFERROR(IF(AND($E154&lt;=VLOOKUP($I154,Kennels!$A$5:$E$104,4,FALSE),$F154&lt;=VLOOKUP($I154,Kennels!$A$5:$E$104,3,FALSE),$G154=VLOOKUP($I154,Kennels!$A$5:$E$104,2,FALSE)),"Fits","Check fit"),"Check kennel ID"))</f>
        <v/>
      </c>
      <c r="M154" s="20">
        <f>IF(OR($H154&lt;&gt;"Confirmed",$I154="",$C154="",$D154="",$D154&lt;=$C154),"",COUNTIFS($I$5:$I$154,$I154,$H$5:$H$154,"Confirmed",$C$5:$C$154,"&lt;"&amp;$D154,$D$5:$D$154,"&gt;"&amp;$C154)-1)</f>
        <v/>
      </c>
      <c r="N154" s="22">
        <f>IF($A154="","",IF(COUNTIF($A$5:$A$154,$A154)&gt;1,"Check booking ID",IF($H154&lt;&gt;"Confirmed","No confirmed assignment",IF(OR($C154="",$D154=""),"Check dates",IF($D154&lt;=$C154,"Check dates",IF($I154="","Needs kennel",IFERROR(IF(VLOOKUP($I154,Kennels!$A$5:$E$104,5,FALSE)&lt;&gt;"Available","Check kennel status",IF($L154&lt;&gt;"Fits","Check compatibility",IF($M154&gt;0,"Conflict: overlap","Ready"))),"Check kennel ID")))))))</f>
        <v/>
      </c>
    </row>
  </sheetData>
  <autoFilter ref="A4:N154"/>
  <mergeCells count="1">
    <mergeCell ref="A1:N2"/>
  </mergeCells>
  <conditionalFormatting sqref="A5:A154">
    <cfRule type="expression" priority="1" dxfId="1">
      <formula>AND($A5&lt;&gt;"",COUNTIF($A$5:$A$154,$A5)&gt;1)</formula>
    </cfRule>
  </conditionalFormatting>
  <conditionalFormatting sqref="L5:L154">
    <cfRule type="expression" priority="2" dxfId="0">
      <formula>$L5="Fits"</formula>
    </cfRule>
    <cfRule type="expression" priority="3" dxfId="1">
      <formula>LEFT($L5,5)="Check"</formula>
    </cfRule>
  </conditionalFormatting>
  <conditionalFormatting sqref="M5:M154">
    <cfRule type="expression" priority="4" dxfId="1">
      <formula>$M5&gt;0</formula>
    </cfRule>
  </conditionalFormatting>
  <conditionalFormatting sqref="N5:N154">
    <cfRule type="expression" priority="5" dxfId="0">
      <formula>$N5="Ready"</formula>
    </cfRule>
    <cfRule type="expression" priority="6" dxfId="1">
      <formula>OR(LEFT($N5,5)="Check",$N5="Needs kennel",LEFT($N5,8)="Conflict")</formula>
    </cfRule>
  </conditionalFormatting>
  <dataValidations count="6">
    <dataValidation sqref="C5:D154" showDropDown="0" showInputMessage="1" showErrorMessage="1" allowBlank="0" errorTitle="Date outside limits" error="Use a date between the earliest and latest booking dates." promptTitle="Booking date" prompt="Enter a date within the visible Assumptions limits." type="date" errorStyle="stop" operator="between">
      <formula1>$S$5</formula1>
      <formula2>$S$6</formula2>
    </dataValidation>
    <dataValidation sqref="E5:E154" showDropDown="0" showInputMessage="0" showErrorMessage="1" allowBlank="0" errorTitle="Dog count outside limits" error="Enter a whole number within the visible Assumptions limit." type="whole" errorStyle="stop" operator="between">
      <formula1>1</formula1>
      <formula2>$S$7</formula2>
    </dataValidation>
    <dataValidation sqref="F5:F154" showDropDown="0" showInputMessage="0" showErrorMessage="1" allowBlank="0" errorTitle="Weight outside limits" error="Enter a positive weight within the visible Assumptions limit." type="decimal" errorStyle="stop" operator="between">
      <formula1>0.1</formula1>
      <formula2>$S$8</formula2>
    </dataValidation>
    <dataValidation sqref="G5:G154" showDropDown="0" showInputMessage="0" showErrorMessage="1" allowBlank="0" errorTitle="Choose a listed zone" error="Select a zone shown in the drop-down list." type="list" errorStyle="stop">
      <formula1>$P$5:$P$7</formula1>
    </dataValidation>
    <dataValidation sqref="H5:H154" showDropDown="0" showInputMessage="0" showErrorMessage="1" allowBlank="0" errorTitle="Choose a listed booking status" error="Select a booking status shown in the drop-down list." type="list" errorStyle="stop">
      <formula1>$Q$5:$Q$7</formula1>
    </dataValidation>
    <dataValidation sqref="I5:I154" showDropDown="0" showInputMessage="1" showErrorMessage="1" allowBlank="0" errorTitle="Choose a listed kennel" error="Select a kennel ID shown in the drop-down list, or leave it blank." promptTitle="Kennel assignment" prompt="Choose a kennel ID from the current Kennels sheet." type="list" errorStyle="stop">
      <formula1>$R$5:$R$104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J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8" customWidth="1" min="3" max="3"/>
    <col width="13" customWidth="1" min="4" max="4"/>
    <col width="18" customWidth="1" min="5" max="5"/>
    <col width="30" customWidth="1" min="6" max="6"/>
    <col hidden="1" width="13" customWidth="1" min="7" max="7"/>
    <col hidden="1" width="13" customWidth="1" min="8" max="8"/>
    <col hidden="1" width="13" customWidth="1" min="9" max="9"/>
    <col hidden="1" width="13" customWidth="1" min="10" max="10"/>
  </cols>
  <sheetData>
    <row r="1" ht="24" customHeight="1">
      <c r="A1" s="1" t="inlineStr">
        <is>
          <t>Kennel Allocation Planner — Fictional Sample Kennels</t>
        </is>
      </c>
      <c r="B1" s="2" t="n"/>
      <c r="C1" s="2" t="n"/>
      <c r="D1" s="2" t="n"/>
      <c r="E1" s="2" t="n"/>
      <c r="F1" s="3" t="n"/>
    </row>
    <row r="2" ht="12" customHeight="1">
      <c r="A2" s="4" t="n"/>
      <c r="B2" s="5" t="n"/>
      <c r="C2" s="5" t="n"/>
      <c r="D2" s="5" t="n"/>
      <c r="E2" s="5" t="n"/>
      <c r="F2" s="6" t="n"/>
    </row>
    <row r="3"/>
    <row r="4">
      <c r="A4" s="11" t="inlineStr">
        <is>
          <t>Kennel ID</t>
        </is>
      </c>
      <c r="B4" s="11" t="inlineStr">
        <is>
          <t>Zone</t>
        </is>
      </c>
      <c r="C4" s="11" t="inlineStr">
        <is>
          <t>Max Weight (lb)</t>
        </is>
      </c>
      <c r="D4" s="11" t="inlineStr">
        <is>
          <t>Max Dogs</t>
        </is>
      </c>
      <c r="E4" s="11" t="inlineStr">
        <is>
          <t>Status</t>
        </is>
      </c>
      <c r="F4" s="11" t="inlineStr">
        <is>
          <t>Description</t>
        </is>
      </c>
    </row>
    <row r="5" ht="22" customHeight="1">
      <c r="A5" s="12" t="inlineStr">
        <is>
          <t>K-101</t>
        </is>
      </c>
      <c r="B5" s="12" t="inlineStr">
        <is>
          <t>Standard</t>
        </is>
      </c>
      <c r="C5" s="26" t="n">
        <v>60</v>
      </c>
      <c r="D5" s="15" t="n">
        <v>1</v>
      </c>
      <c r="E5" s="12" t="inlineStr">
        <is>
          <t>Available</t>
        </is>
      </c>
      <c r="F5" s="13" t="inlineStr">
        <is>
          <t>Front standard run</t>
        </is>
      </c>
      <c r="H5">
        <f>Assumptions!$E$5</f>
        <v/>
      </c>
      <c r="I5">
        <f>Assumptions!$F$5</f>
        <v/>
      </c>
      <c r="J5">
        <f>Assumptions!$B$9</f>
        <v/>
      </c>
    </row>
    <row r="6" ht="22" customHeight="1">
      <c r="A6" s="12" t="inlineStr">
        <is>
          <t>K-102</t>
        </is>
      </c>
      <c r="B6" s="12" t="inlineStr">
        <is>
          <t>Standard</t>
        </is>
      </c>
      <c r="C6" s="26" t="n">
        <v>90</v>
      </c>
      <c r="D6" s="15" t="n">
        <v>2</v>
      </c>
      <c r="E6" s="12" t="inlineStr">
        <is>
          <t>Available</t>
        </is>
      </c>
      <c r="F6" s="13" t="inlineStr">
        <is>
          <t>Wide standard run</t>
        </is>
      </c>
      <c r="H6">
        <f>Assumptions!$E$6</f>
        <v/>
      </c>
      <c r="I6">
        <f>Assumptions!$F$6</f>
        <v/>
      </c>
      <c r="J6">
        <f>Assumptions!$B$8</f>
        <v/>
      </c>
    </row>
    <row r="7" ht="22" customHeight="1">
      <c r="A7" s="12" t="inlineStr">
        <is>
          <t>K-103</t>
        </is>
      </c>
      <c r="B7" s="12" t="inlineStr">
        <is>
          <t>Quiet</t>
        </is>
      </c>
      <c r="C7" s="26" t="n">
        <v>45</v>
      </c>
      <c r="D7" s="15" t="n">
        <v>1</v>
      </c>
      <c r="E7" s="12" t="inlineStr">
        <is>
          <t>Available</t>
        </is>
      </c>
      <c r="F7" s="13" t="inlineStr">
        <is>
          <t>Quiet wing near office</t>
        </is>
      </c>
      <c r="H7">
        <f>Assumptions!$E$7</f>
        <v/>
      </c>
      <c r="I7">
        <f>Assumptions!$F$7</f>
        <v/>
      </c>
    </row>
    <row r="8" ht="22" customHeight="1">
      <c r="A8" s="12" t="inlineStr">
        <is>
          <t>K-104</t>
        </is>
      </c>
      <c r="B8" s="12" t="inlineStr">
        <is>
          <t>Quiet</t>
        </is>
      </c>
      <c r="C8" s="26" t="n">
        <v>80</v>
      </c>
      <c r="D8" s="15" t="n">
        <v>2</v>
      </c>
      <c r="E8" s="12" t="inlineStr">
        <is>
          <t>Available</t>
        </is>
      </c>
      <c r="F8" s="13" t="inlineStr">
        <is>
          <t>Wide quiet-wing run</t>
        </is>
      </c>
    </row>
    <row r="9" ht="22" customHeight="1">
      <c r="A9" s="12" t="inlineStr">
        <is>
          <t>K-105</t>
        </is>
      </c>
      <c r="B9" s="12" t="inlineStr">
        <is>
          <t>Family</t>
        </is>
      </c>
      <c r="C9" s="26" t="n">
        <v>120</v>
      </c>
      <c r="D9" s="15" t="n">
        <v>3</v>
      </c>
      <c r="E9" s="12" t="inlineStr">
        <is>
          <t>Available</t>
        </is>
      </c>
      <c r="F9" s="13" t="inlineStr">
        <is>
          <t>Large family enclosure</t>
        </is>
      </c>
    </row>
    <row r="10" ht="22" customHeight="1">
      <c r="A10" s="12" t="inlineStr">
        <is>
          <t>K-106</t>
        </is>
      </c>
      <c r="B10" s="12" t="inlineStr">
        <is>
          <t>Standard</t>
        </is>
      </c>
      <c r="C10" s="26" t="n">
        <v>35</v>
      </c>
      <c r="D10" s="15" t="n">
        <v>1</v>
      </c>
      <c r="E10" s="12" t="inlineStr">
        <is>
          <t>Hold</t>
        </is>
      </c>
      <c r="F10" s="13" t="inlineStr">
        <is>
          <t>Human review before use</t>
        </is>
      </c>
    </row>
    <row r="11" ht="22" customHeight="1">
      <c r="A11" s="12" t="inlineStr">
        <is>
          <t>K-107</t>
        </is>
      </c>
      <c r="B11" s="12" t="inlineStr">
        <is>
          <t>Family</t>
        </is>
      </c>
      <c r="C11" s="26" t="n">
        <v>80</v>
      </c>
      <c r="D11" s="15" t="n">
        <v>2</v>
      </c>
      <c r="E11" s="12" t="inlineStr">
        <is>
          <t>Available</t>
        </is>
      </c>
      <c r="F11" s="13" t="inlineStr">
        <is>
          <t>Small family enclosure</t>
        </is>
      </c>
    </row>
    <row r="12" ht="22" customHeight="1">
      <c r="A12" s="12" t="inlineStr">
        <is>
          <t>K-108</t>
        </is>
      </c>
      <c r="B12" s="12" t="inlineStr">
        <is>
          <t>Standard</t>
        </is>
      </c>
      <c r="C12" s="26" t="n">
        <v>110</v>
      </c>
      <c r="D12" s="15" t="n">
        <v>2</v>
      </c>
      <c r="E12" s="12" t="inlineStr">
        <is>
          <t>Available</t>
        </is>
      </c>
      <c r="F12" s="13" t="inlineStr">
        <is>
          <t>Extra-wide standard run</t>
        </is>
      </c>
    </row>
    <row r="13" ht="22" customHeight="1">
      <c r="A13" s="12" t="inlineStr">
        <is>
          <t>K-109</t>
        </is>
      </c>
      <c r="B13" s="12" t="inlineStr">
        <is>
          <t>Quiet</t>
        </is>
      </c>
      <c r="C13" s="26" t="n">
        <v>25</v>
      </c>
      <c r="D13" s="15" t="n">
        <v>1</v>
      </c>
      <c r="E13" s="12" t="inlineStr">
        <is>
          <t>Out of Service</t>
        </is>
      </c>
      <c r="F13" s="13" t="inlineStr">
        <is>
          <t>Not currently assignable</t>
        </is>
      </c>
    </row>
    <row r="14" ht="22" customHeight="1">
      <c r="A14" s="12" t="inlineStr">
        <is>
          <t>K-110</t>
        </is>
      </c>
      <c r="B14" s="12" t="inlineStr">
        <is>
          <t>Standard</t>
        </is>
      </c>
      <c r="C14" s="26" t="n">
        <v>55</v>
      </c>
      <c r="D14" s="15" t="n">
        <v>1</v>
      </c>
      <c r="E14" s="12" t="inlineStr">
        <is>
          <t>Available</t>
        </is>
      </c>
      <c r="F14" s="13" t="inlineStr">
        <is>
          <t>Rear standard run</t>
        </is>
      </c>
    </row>
    <row r="15" ht="22" customHeight="1">
      <c r="A15" s="12" t="n"/>
      <c r="B15" s="12" t="n"/>
      <c r="C15" s="26" t="n"/>
      <c r="D15" s="15" t="n"/>
      <c r="E15" s="12" t="n"/>
      <c r="F15" s="13" t="n"/>
    </row>
    <row r="16" ht="22" customHeight="1">
      <c r="A16" s="12" t="n"/>
      <c r="B16" s="12" t="n"/>
      <c r="C16" s="26" t="n"/>
      <c r="D16" s="15" t="n"/>
      <c r="E16" s="12" t="n"/>
      <c r="F16" s="13" t="n"/>
    </row>
    <row r="17" ht="22" customHeight="1">
      <c r="A17" s="12" t="n"/>
      <c r="B17" s="12" t="n"/>
      <c r="C17" s="26" t="n"/>
      <c r="D17" s="15" t="n"/>
      <c r="E17" s="12" t="n"/>
      <c r="F17" s="13" t="n"/>
    </row>
    <row r="18" ht="22" customHeight="1">
      <c r="A18" s="12" t="n"/>
      <c r="B18" s="12" t="n"/>
      <c r="C18" s="26" t="n"/>
      <c r="D18" s="15" t="n"/>
      <c r="E18" s="12" t="n"/>
      <c r="F18" s="13" t="n"/>
    </row>
    <row r="19" ht="22" customHeight="1">
      <c r="A19" s="12" t="n"/>
      <c r="B19" s="12" t="n"/>
      <c r="C19" s="26" t="n"/>
      <c r="D19" s="15" t="n"/>
      <c r="E19" s="12" t="n"/>
      <c r="F19" s="13" t="n"/>
    </row>
    <row r="20" ht="22" customHeight="1">
      <c r="A20" s="12" t="n"/>
      <c r="B20" s="12" t="n"/>
      <c r="C20" s="26" t="n"/>
      <c r="D20" s="15" t="n"/>
      <c r="E20" s="12" t="n"/>
      <c r="F20" s="13" t="n"/>
    </row>
    <row r="21" ht="22" customHeight="1">
      <c r="A21" s="12" t="n"/>
      <c r="B21" s="12" t="n"/>
      <c r="C21" s="26" t="n"/>
      <c r="D21" s="15" t="n"/>
      <c r="E21" s="12" t="n"/>
      <c r="F21" s="13" t="n"/>
    </row>
    <row r="22" ht="22" customHeight="1">
      <c r="A22" s="12" t="n"/>
      <c r="B22" s="12" t="n"/>
      <c r="C22" s="26" t="n"/>
      <c r="D22" s="15" t="n"/>
      <c r="E22" s="12" t="n"/>
      <c r="F22" s="13" t="n"/>
    </row>
    <row r="23" ht="22" customHeight="1">
      <c r="A23" s="12" t="n"/>
      <c r="B23" s="12" t="n"/>
      <c r="C23" s="26" t="n"/>
      <c r="D23" s="15" t="n"/>
      <c r="E23" s="12" t="n"/>
      <c r="F23" s="13" t="n"/>
    </row>
    <row r="24" ht="22" customHeight="1">
      <c r="A24" s="12" t="n"/>
      <c r="B24" s="12" t="n"/>
      <c r="C24" s="26" t="n"/>
      <c r="D24" s="15" t="n"/>
      <c r="E24" s="12" t="n"/>
      <c r="F24" s="13" t="n"/>
    </row>
    <row r="25" ht="22" customHeight="1">
      <c r="A25" s="12" t="n"/>
      <c r="B25" s="12" t="n"/>
      <c r="C25" s="26" t="n"/>
      <c r="D25" s="15" t="n"/>
      <c r="E25" s="12" t="n"/>
      <c r="F25" s="13" t="n"/>
    </row>
    <row r="26" ht="22" customHeight="1">
      <c r="A26" s="12" t="n"/>
      <c r="B26" s="12" t="n"/>
      <c r="C26" s="26" t="n"/>
      <c r="D26" s="15" t="n"/>
      <c r="E26" s="12" t="n"/>
      <c r="F26" s="13" t="n"/>
    </row>
    <row r="27" ht="22" customHeight="1">
      <c r="A27" s="12" t="n"/>
      <c r="B27" s="12" t="n"/>
      <c r="C27" s="26" t="n"/>
      <c r="D27" s="15" t="n"/>
      <c r="E27" s="12" t="n"/>
      <c r="F27" s="13" t="n"/>
    </row>
    <row r="28" ht="22" customHeight="1">
      <c r="A28" s="12" t="n"/>
      <c r="B28" s="12" t="n"/>
      <c r="C28" s="26" t="n"/>
      <c r="D28" s="15" t="n"/>
      <c r="E28" s="12" t="n"/>
      <c r="F28" s="13" t="n"/>
    </row>
    <row r="29" ht="22" customHeight="1">
      <c r="A29" s="12" t="n"/>
      <c r="B29" s="12" t="n"/>
      <c r="C29" s="26" t="n"/>
      <c r="D29" s="15" t="n"/>
      <c r="E29" s="12" t="n"/>
      <c r="F29" s="13" t="n"/>
    </row>
    <row r="30" ht="22" customHeight="1">
      <c r="A30" s="12" t="n"/>
      <c r="B30" s="12" t="n"/>
      <c r="C30" s="26" t="n"/>
      <c r="D30" s="15" t="n"/>
      <c r="E30" s="12" t="n"/>
      <c r="F30" s="13" t="n"/>
    </row>
    <row r="31" ht="22" customHeight="1">
      <c r="A31" s="12" t="n"/>
      <c r="B31" s="12" t="n"/>
      <c r="C31" s="26" t="n"/>
      <c r="D31" s="15" t="n"/>
      <c r="E31" s="12" t="n"/>
      <c r="F31" s="13" t="n"/>
    </row>
    <row r="32" ht="22" customHeight="1">
      <c r="A32" s="12" t="n"/>
      <c r="B32" s="12" t="n"/>
      <c r="C32" s="26" t="n"/>
      <c r="D32" s="15" t="n"/>
      <c r="E32" s="12" t="n"/>
      <c r="F32" s="13" t="n"/>
    </row>
    <row r="33" ht="22" customHeight="1">
      <c r="A33" s="12" t="n"/>
      <c r="B33" s="12" t="n"/>
      <c r="C33" s="26" t="n"/>
      <c r="D33" s="15" t="n"/>
      <c r="E33" s="12" t="n"/>
      <c r="F33" s="13" t="n"/>
    </row>
    <row r="34" ht="22" customHeight="1">
      <c r="A34" s="12" t="n"/>
      <c r="B34" s="12" t="n"/>
      <c r="C34" s="26" t="n"/>
      <c r="D34" s="15" t="n"/>
      <c r="E34" s="12" t="n"/>
      <c r="F34" s="13" t="n"/>
    </row>
    <row r="35" ht="22" customHeight="1">
      <c r="A35" s="12" t="n"/>
      <c r="B35" s="12" t="n"/>
      <c r="C35" s="26" t="n"/>
      <c r="D35" s="15" t="n"/>
      <c r="E35" s="12" t="n"/>
      <c r="F35" s="13" t="n"/>
    </row>
    <row r="36" ht="22" customHeight="1">
      <c r="A36" s="12" t="n"/>
      <c r="B36" s="12" t="n"/>
      <c r="C36" s="26" t="n"/>
      <c r="D36" s="15" t="n"/>
      <c r="E36" s="12" t="n"/>
      <c r="F36" s="13" t="n"/>
    </row>
    <row r="37" ht="22" customHeight="1">
      <c r="A37" s="12" t="n"/>
      <c r="B37" s="12" t="n"/>
      <c r="C37" s="26" t="n"/>
      <c r="D37" s="15" t="n"/>
      <c r="E37" s="12" t="n"/>
      <c r="F37" s="13" t="n"/>
    </row>
    <row r="38" ht="22" customHeight="1">
      <c r="A38" s="12" t="n"/>
      <c r="B38" s="12" t="n"/>
      <c r="C38" s="26" t="n"/>
      <c r="D38" s="15" t="n"/>
      <c r="E38" s="12" t="n"/>
      <c r="F38" s="13" t="n"/>
    </row>
    <row r="39" ht="22" customHeight="1">
      <c r="A39" s="12" t="n"/>
      <c r="B39" s="12" t="n"/>
      <c r="C39" s="26" t="n"/>
      <c r="D39" s="15" t="n"/>
      <c r="E39" s="12" t="n"/>
      <c r="F39" s="13" t="n"/>
    </row>
    <row r="40" ht="22" customHeight="1">
      <c r="A40" s="12" t="n"/>
      <c r="B40" s="12" t="n"/>
      <c r="C40" s="26" t="n"/>
      <c r="D40" s="15" t="n"/>
      <c r="E40" s="12" t="n"/>
      <c r="F40" s="13" t="n"/>
    </row>
    <row r="41" ht="22" customHeight="1">
      <c r="A41" s="12" t="n"/>
      <c r="B41" s="12" t="n"/>
      <c r="C41" s="26" t="n"/>
      <c r="D41" s="15" t="n"/>
      <c r="E41" s="12" t="n"/>
      <c r="F41" s="13" t="n"/>
    </row>
    <row r="42" ht="22" customHeight="1">
      <c r="A42" s="12" t="n"/>
      <c r="B42" s="12" t="n"/>
      <c r="C42" s="26" t="n"/>
      <c r="D42" s="15" t="n"/>
      <c r="E42" s="12" t="n"/>
      <c r="F42" s="13" t="n"/>
    </row>
    <row r="43" ht="22" customHeight="1">
      <c r="A43" s="12" t="n"/>
      <c r="B43" s="12" t="n"/>
      <c r="C43" s="26" t="n"/>
      <c r="D43" s="15" t="n"/>
      <c r="E43" s="12" t="n"/>
      <c r="F43" s="13" t="n"/>
    </row>
    <row r="44" ht="22" customHeight="1">
      <c r="A44" s="12" t="n"/>
      <c r="B44" s="12" t="n"/>
      <c r="C44" s="26" t="n"/>
      <c r="D44" s="15" t="n"/>
      <c r="E44" s="12" t="n"/>
      <c r="F44" s="13" t="n"/>
    </row>
    <row r="45" ht="22" customHeight="1">
      <c r="A45" s="12" t="n"/>
      <c r="B45" s="12" t="n"/>
      <c r="C45" s="26" t="n"/>
      <c r="D45" s="15" t="n"/>
      <c r="E45" s="12" t="n"/>
      <c r="F45" s="13" t="n"/>
    </row>
    <row r="46" ht="22" customHeight="1">
      <c r="A46" s="12" t="n"/>
      <c r="B46" s="12" t="n"/>
      <c r="C46" s="26" t="n"/>
      <c r="D46" s="15" t="n"/>
      <c r="E46" s="12" t="n"/>
      <c r="F46" s="13" t="n"/>
    </row>
    <row r="47" ht="22" customHeight="1">
      <c r="A47" s="12" t="n"/>
      <c r="B47" s="12" t="n"/>
      <c r="C47" s="26" t="n"/>
      <c r="D47" s="15" t="n"/>
      <c r="E47" s="12" t="n"/>
      <c r="F47" s="13" t="n"/>
    </row>
    <row r="48" ht="22" customHeight="1">
      <c r="A48" s="12" t="n"/>
      <c r="B48" s="12" t="n"/>
      <c r="C48" s="26" t="n"/>
      <c r="D48" s="15" t="n"/>
      <c r="E48" s="12" t="n"/>
      <c r="F48" s="13" t="n"/>
    </row>
    <row r="49" ht="22" customHeight="1">
      <c r="A49" s="12" t="n"/>
      <c r="B49" s="12" t="n"/>
      <c r="C49" s="26" t="n"/>
      <c r="D49" s="15" t="n"/>
      <c r="E49" s="12" t="n"/>
      <c r="F49" s="13" t="n"/>
    </row>
    <row r="50" ht="22" customHeight="1">
      <c r="A50" s="12" t="n"/>
      <c r="B50" s="12" t="n"/>
      <c r="C50" s="26" t="n"/>
      <c r="D50" s="15" t="n"/>
      <c r="E50" s="12" t="n"/>
      <c r="F50" s="13" t="n"/>
    </row>
    <row r="51" ht="22" customHeight="1">
      <c r="A51" s="12" t="n"/>
      <c r="B51" s="12" t="n"/>
      <c r="C51" s="26" t="n"/>
      <c r="D51" s="15" t="n"/>
      <c r="E51" s="12" t="n"/>
      <c r="F51" s="13" t="n"/>
    </row>
    <row r="52" ht="22" customHeight="1">
      <c r="A52" s="12" t="n"/>
      <c r="B52" s="12" t="n"/>
      <c r="C52" s="26" t="n"/>
      <c r="D52" s="15" t="n"/>
      <c r="E52" s="12" t="n"/>
      <c r="F52" s="13" t="n"/>
    </row>
    <row r="53" ht="22" customHeight="1">
      <c r="A53" s="12" t="n"/>
      <c r="B53" s="12" t="n"/>
      <c r="C53" s="26" t="n"/>
      <c r="D53" s="15" t="n"/>
      <c r="E53" s="12" t="n"/>
      <c r="F53" s="13" t="n"/>
    </row>
    <row r="54" ht="22" customHeight="1">
      <c r="A54" s="12" t="n"/>
      <c r="B54" s="12" t="n"/>
      <c r="C54" s="26" t="n"/>
      <c r="D54" s="15" t="n"/>
      <c r="E54" s="12" t="n"/>
      <c r="F54" s="13" t="n"/>
    </row>
    <row r="55" ht="22" customHeight="1">
      <c r="A55" s="12" t="n"/>
      <c r="B55" s="12" t="n"/>
      <c r="C55" s="26" t="n"/>
      <c r="D55" s="15" t="n"/>
      <c r="E55" s="12" t="n"/>
      <c r="F55" s="13" t="n"/>
    </row>
    <row r="56" ht="22" customHeight="1">
      <c r="A56" s="12" t="n"/>
      <c r="B56" s="12" t="n"/>
      <c r="C56" s="26" t="n"/>
      <c r="D56" s="15" t="n"/>
      <c r="E56" s="12" t="n"/>
      <c r="F56" s="13" t="n"/>
    </row>
    <row r="57" ht="22" customHeight="1">
      <c r="A57" s="12" t="n"/>
      <c r="B57" s="12" t="n"/>
      <c r="C57" s="26" t="n"/>
      <c r="D57" s="15" t="n"/>
      <c r="E57" s="12" t="n"/>
      <c r="F57" s="13" t="n"/>
    </row>
    <row r="58" ht="22" customHeight="1">
      <c r="A58" s="12" t="n"/>
      <c r="B58" s="12" t="n"/>
      <c r="C58" s="26" t="n"/>
      <c r="D58" s="15" t="n"/>
      <c r="E58" s="12" t="n"/>
      <c r="F58" s="13" t="n"/>
    </row>
    <row r="59" ht="22" customHeight="1">
      <c r="A59" s="12" t="n"/>
      <c r="B59" s="12" t="n"/>
      <c r="C59" s="26" t="n"/>
      <c r="D59" s="15" t="n"/>
      <c r="E59" s="12" t="n"/>
      <c r="F59" s="13" t="n"/>
    </row>
    <row r="60" ht="22" customHeight="1">
      <c r="A60" s="12" t="n"/>
      <c r="B60" s="12" t="n"/>
      <c r="C60" s="26" t="n"/>
      <c r="D60" s="15" t="n"/>
      <c r="E60" s="12" t="n"/>
      <c r="F60" s="13" t="n"/>
    </row>
    <row r="61" ht="22" customHeight="1">
      <c r="A61" s="12" t="n"/>
      <c r="B61" s="12" t="n"/>
      <c r="C61" s="26" t="n"/>
      <c r="D61" s="15" t="n"/>
      <c r="E61" s="12" t="n"/>
      <c r="F61" s="13" t="n"/>
    </row>
    <row r="62" ht="22" customHeight="1">
      <c r="A62" s="12" t="n"/>
      <c r="B62" s="12" t="n"/>
      <c r="C62" s="26" t="n"/>
      <c r="D62" s="15" t="n"/>
      <c r="E62" s="12" t="n"/>
      <c r="F62" s="13" t="n"/>
    </row>
    <row r="63" ht="22" customHeight="1">
      <c r="A63" s="12" t="n"/>
      <c r="B63" s="12" t="n"/>
      <c r="C63" s="26" t="n"/>
      <c r="D63" s="15" t="n"/>
      <c r="E63" s="12" t="n"/>
      <c r="F63" s="13" t="n"/>
    </row>
    <row r="64" ht="22" customHeight="1">
      <c r="A64" s="12" t="n"/>
      <c r="B64" s="12" t="n"/>
      <c r="C64" s="26" t="n"/>
      <c r="D64" s="15" t="n"/>
      <c r="E64" s="12" t="n"/>
      <c r="F64" s="13" t="n"/>
    </row>
    <row r="65" ht="22" customHeight="1">
      <c r="A65" s="12" t="n"/>
      <c r="B65" s="12" t="n"/>
      <c r="C65" s="26" t="n"/>
      <c r="D65" s="15" t="n"/>
      <c r="E65" s="12" t="n"/>
      <c r="F65" s="13" t="n"/>
    </row>
    <row r="66" ht="22" customHeight="1">
      <c r="A66" s="12" t="n"/>
      <c r="B66" s="12" t="n"/>
      <c r="C66" s="26" t="n"/>
      <c r="D66" s="15" t="n"/>
      <c r="E66" s="12" t="n"/>
      <c r="F66" s="13" t="n"/>
    </row>
    <row r="67" ht="22" customHeight="1">
      <c r="A67" s="12" t="n"/>
      <c r="B67" s="12" t="n"/>
      <c r="C67" s="26" t="n"/>
      <c r="D67" s="15" t="n"/>
      <c r="E67" s="12" t="n"/>
      <c r="F67" s="13" t="n"/>
    </row>
    <row r="68" ht="22" customHeight="1">
      <c r="A68" s="12" t="n"/>
      <c r="B68" s="12" t="n"/>
      <c r="C68" s="26" t="n"/>
      <c r="D68" s="15" t="n"/>
      <c r="E68" s="12" t="n"/>
      <c r="F68" s="13" t="n"/>
    </row>
    <row r="69" ht="22" customHeight="1">
      <c r="A69" s="12" t="n"/>
      <c r="B69" s="12" t="n"/>
      <c r="C69" s="26" t="n"/>
      <c r="D69" s="15" t="n"/>
      <c r="E69" s="12" t="n"/>
      <c r="F69" s="13" t="n"/>
    </row>
    <row r="70" ht="22" customHeight="1">
      <c r="A70" s="12" t="n"/>
      <c r="B70" s="12" t="n"/>
      <c r="C70" s="26" t="n"/>
      <c r="D70" s="15" t="n"/>
      <c r="E70" s="12" t="n"/>
      <c r="F70" s="13" t="n"/>
    </row>
    <row r="71" ht="22" customHeight="1">
      <c r="A71" s="12" t="n"/>
      <c r="B71" s="12" t="n"/>
      <c r="C71" s="26" t="n"/>
      <c r="D71" s="15" t="n"/>
      <c r="E71" s="12" t="n"/>
      <c r="F71" s="13" t="n"/>
    </row>
    <row r="72" ht="22" customHeight="1">
      <c r="A72" s="12" t="n"/>
      <c r="B72" s="12" t="n"/>
      <c r="C72" s="26" t="n"/>
      <c r="D72" s="15" t="n"/>
      <c r="E72" s="12" t="n"/>
      <c r="F72" s="13" t="n"/>
    </row>
    <row r="73" ht="22" customHeight="1">
      <c r="A73" s="12" t="n"/>
      <c r="B73" s="12" t="n"/>
      <c r="C73" s="26" t="n"/>
      <c r="D73" s="15" t="n"/>
      <c r="E73" s="12" t="n"/>
      <c r="F73" s="13" t="n"/>
    </row>
    <row r="74" ht="22" customHeight="1">
      <c r="A74" s="12" t="n"/>
      <c r="B74" s="12" t="n"/>
      <c r="C74" s="26" t="n"/>
      <c r="D74" s="15" t="n"/>
      <c r="E74" s="12" t="n"/>
      <c r="F74" s="13" t="n"/>
    </row>
    <row r="75" ht="22" customHeight="1">
      <c r="A75" s="12" t="n"/>
      <c r="B75" s="12" t="n"/>
      <c r="C75" s="26" t="n"/>
      <c r="D75" s="15" t="n"/>
      <c r="E75" s="12" t="n"/>
      <c r="F75" s="13" t="n"/>
    </row>
    <row r="76" ht="22" customHeight="1">
      <c r="A76" s="12" t="n"/>
      <c r="B76" s="12" t="n"/>
      <c r="C76" s="26" t="n"/>
      <c r="D76" s="15" t="n"/>
      <c r="E76" s="12" t="n"/>
      <c r="F76" s="13" t="n"/>
    </row>
    <row r="77" ht="22" customHeight="1">
      <c r="A77" s="12" t="n"/>
      <c r="B77" s="12" t="n"/>
      <c r="C77" s="26" t="n"/>
      <c r="D77" s="15" t="n"/>
      <c r="E77" s="12" t="n"/>
      <c r="F77" s="13" t="n"/>
    </row>
    <row r="78" ht="22" customHeight="1">
      <c r="A78" s="12" t="n"/>
      <c r="B78" s="12" t="n"/>
      <c r="C78" s="26" t="n"/>
      <c r="D78" s="15" t="n"/>
      <c r="E78" s="12" t="n"/>
      <c r="F78" s="13" t="n"/>
    </row>
    <row r="79" ht="22" customHeight="1">
      <c r="A79" s="12" t="n"/>
      <c r="B79" s="12" t="n"/>
      <c r="C79" s="26" t="n"/>
      <c r="D79" s="15" t="n"/>
      <c r="E79" s="12" t="n"/>
      <c r="F79" s="13" t="n"/>
    </row>
    <row r="80" ht="22" customHeight="1">
      <c r="A80" s="12" t="n"/>
      <c r="B80" s="12" t="n"/>
      <c r="C80" s="26" t="n"/>
      <c r="D80" s="15" t="n"/>
      <c r="E80" s="12" t="n"/>
      <c r="F80" s="13" t="n"/>
    </row>
    <row r="81" ht="22" customHeight="1">
      <c r="A81" s="12" t="n"/>
      <c r="B81" s="12" t="n"/>
      <c r="C81" s="26" t="n"/>
      <c r="D81" s="15" t="n"/>
      <c r="E81" s="12" t="n"/>
      <c r="F81" s="13" t="n"/>
    </row>
    <row r="82" ht="22" customHeight="1">
      <c r="A82" s="12" t="n"/>
      <c r="B82" s="12" t="n"/>
      <c r="C82" s="26" t="n"/>
      <c r="D82" s="15" t="n"/>
      <c r="E82" s="12" t="n"/>
      <c r="F82" s="13" t="n"/>
    </row>
    <row r="83" ht="22" customHeight="1">
      <c r="A83" s="12" t="n"/>
      <c r="B83" s="12" t="n"/>
      <c r="C83" s="26" t="n"/>
      <c r="D83" s="15" t="n"/>
      <c r="E83" s="12" t="n"/>
      <c r="F83" s="13" t="n"/>
    </row>
    <row r="84" ht="22" customHeight="1">
      <c r="A84" s="12" t="n"/>
      <c r="B84" s="12" t="n"/>
      <c r="C84" s="26" t="n"/>
      <c r="D84" s="15" t="n"/>
      <c r="E84" s="12" t="n"/>
      <c r="F84" s="13" t="n"/>
    </row>
    <row r="85" ht="22" customHeight="1">
      <c r="A85" s="12" t="n"/>
      <c r="B85" s="12" t="n"/>
      <c r="C85" s="26" t="n"/>
      <c r="D85" s="15" t="n"/>
      <c r="E85" s="12" t="n"/>
      <c r="F85" s="13" t="n"/>
    </row>
    <row r="86" ht="22" customHeight="1">
      <c r="A86" s="12" t="n"/>
      <c r="B86" s="12" t="n"/>
      <c r="C86" s="26" t="n"/>
      <c r="D86" s="15" t="n"/>
      <c r="E86" s="12" t="n"/>
      <c r="F86" s="13" t="n"/>
    </row>
    <row r="87" ht="22" customHeight="1">
      <c r="A87" s="12" t="n"/>
      <c r="B87" s="12" t="n"/>
      <c r="C87" s="26" t="n"/>
      <c r="D87" s="15" t="n"/>
      <c r="E87" s="12" t="n"/>
      <c r="F87" s="13" t="n"/>
    </row>
    <row r="88" ht="22" customHeight="1">
      <c r="A88" s="12" t="n"/>
      <c r="B88" s="12" t="n"/>
      <c r="C88" s="26" t="n"/>
      <c r="D88" s="15" t="n"/>
      <c r="E88" s="12" t="n"/>
      <c r="F88" s="13" t="n"/>
    </row>
    <row r="89" ht="22" customHeight="1">
      <c r="A89" s="12" t="n"/>
      <c r="B89" s="12" t="n"/>
      <c r="C89" s="26" t="n"/>
      <c r="D89" s="15" t="n"/>
      <c r="E89" s="12" t="n"/>
      <c r="F89" s="13" t="n"/>
    </row>
    <row r="90" ht="22" customHeight="1">
      <c r="A90" s="12" t="n"/>
      <c r="B90" s="12" t="n"/>
      <c r="C90" s="26" t="n"/>
      <c r="D90" s="15" t="n"/>
      <c r="E90" s="12" t="n"/>
      <c r="F90" s="13" t="n"/>
    </row>
    <row r="91" ht="22" customHeight="1">
      <c r="A91" s="12" t="n"/>
      <c r="B91" s="12" t="n"/>
      <c r="C91" s="26" t="n"/>
      <c r="D91" s="15" t="n"/>
      <c r="E91" s="12" t="n"/>
      <c r="F91" s="13" t="n"/>
    </row>
    <row r="92" ht="22" customHeight="1">
      <c r="A92" s="12" t="n"/>
      <c r="B92" s="12" t="n"/>
      <c r="C92" s="26" t="n"/>
      <c r="D92" s="15" t="n"/>
      <c r="E92" s="12" t="n"/>
      <c r="F92" s="13" t="n"/>
    </row>
    <row r="93" ht="22" customHeight="1">
      <c r="A93" s="12" t="n"/>
      <c r="B93" s="12" t="n"/>
      <c r="C93" s="26" t="n"/>
      <c r="D93" s="15" t="n"/>
      <c r="E93" s="12" t="n"/>
      <c r="F93" s="13" t="n"/>
    </row>
    <row r="94" ht="22" customHeight="1">
      <c r="A94" s="12" t="n"/>
      <c r="B94" s="12" t="n"/>
      <c r="C94" s="26" t="n"/>
      <c r="D94" s="15" t="n"/>
      <c r="E94" s="12" t="n"/>
      <c r="F94" s="13" t="n"/>
    </row>
    <row r="95" ht="22" customHeight="1">
      <c r="A95" s="12" t="n"/>
      <c r="B95" s="12" t="n"/>
      <c r="C95" s="26" t="n"/>
      <c r="D95" s="15" t="n"/>
      <c r="E95" s="12" t="n"/>
      <c r="F95" s="13" t="n"/>
    </row>
    <row r="96" ht="22" customHeight="1">
      <c r="A96" s="12" t="n"/>
      <c r="B96" s="12" t="n"/>
      <c r="C96" s="26" t="n"/>
      <c r="D96" s="15" t="n"/>
      <c r="E96" s="12" t="n"/>
      <c r="F96" s="13" t="n"/>
    </row>
    <row r="97" ht="22" customHeight="1">
      <c r="A97" s="12" t="n"/>
      <c r="B97" s="12" t="n"/>
      <c r="C97" s="26" t="n"/>
      <c r="D97" s="15" t="n"/>
      <c r="E97" s="12" t="n"/>
      <c r="F97" s="13" t="n"/>
    </row>
    <row r="98" ht="22" customHeight="1">
      <c r="A98" s="12" t="n"/>
      <c r="B98" s="12" t="n"/>
      <c r="C98" s="26" t="n"/>
      <c r="D98" s="15" t="n"/>
      <c r="E98" s="12" t="n"/>
      <c r="F98" s="13" t="n"/>
    </row>
    <row r="99" ht="22" customHeight="1">
      <c r="A99" s="12" t="n"/>
      <c r="B99" s="12" t="n"/>
      <c r="C99" s="26" t="n"/>
      <c r="D99" s="15" t="n"/>
      <c r="E99" s="12" t="n"/>
      <c r="F99" s="13" t="n"/>
    </row>
    <row r="100" ht="22" customHeight="1">
      <c r="A100" s="12" t="n"/>
      <c r="B100" s="12" t="n"/>
      <c r="C100" s="26" t="n"/>
      <c r="D100" s="15" t="n"/>
      <c r="E100" s="12" t="n"/>
      <c r="F100" s="13" t="n"/>
    </row>
    <row r="101" ht="22" customHeight="1">
      <c r="A101" s="12" t="n"/>
      <c r="B101" s="12" t="n"/>
      <c r="C101" s="26" t="n"/>
      <c r="D101" s="15" t="n"/>
      <c r="E101" s="12" t="n"/>
      <c r="F101" s="13" t="n"/>
    </row>
    <row r="102" ht="22" customHeight="1">
      <c r="A102" s="12" t="n"/>
      <c r="B102" s="12" t="n"/>
      <c r="C102" s="26" t="n"/>
      <c r="D102" s="15" t="n"/>
      <c r="E102" s="12" t="n"/>
      <c r="F102" s="13" t="n"/>
    </row>
    <row r="103" ht="22" customHeight="1">
      <c r="A103" s="12" t="n"/>
      <c r="B103" s="12" t="n"/>
      <c r="C103" s="26" t="n"/>
      <c r="D103" s="15" t="n"/>
      <c r="E103" s="12" t="n"/>
      <c r="F103" s="13" t="n"/>
    </row>
    <row r="104" ht="22" customHeight="1">
      <c r="A104" s="12" t="n"/>
      <c r="B104" s="12" t="n"/>
      <c r="C104" s="26" t="n"/>
      <c r="D104" s="15" t="n"/>
      <c r="E104" s="12" t="n"/>
      <c r="F104" s="13" t="n"/>
    </row>
  </sheetData>
  <autoFilter ref="A4:F104"/>
  <mergeCells count="1">
    <mergeCell ref="A1:F2"/>
  </mergeCells>
  <conditionalFormatting sqref="A5:A104">
    <cfRule type="expression" priority="1" dxfId="1">
      <formula>AND($A5&lt;&gt;"",COUNTIF($A$5:$A$104,$A5)&gt;1)</formula>
    </cfRule>
  </conditionalFormatting>
  <conditionalFormatting sqref="E5:E104">
    <cfRule type="expression" priority="2" dxfId="0">
      <formula>$E5="Available"</formula>
    </cfRule>
    <cfRule type="expression" priority="3" dxfId="1">
      <formula>AND($E5&lt;&gt;"",$E5&lt;&gt;"Available")</formula>
    </cfRule>
  </conditionalFormatting>
  <dataValidations count="4">
    <dataValidation sqref="B5:B104" showDropDown="0" showInputMessage="1" showErrorMessage="1" allowBlank="0" errorTitle="Choose a listed zone" error="Select a zone shown in the drop-down list." promptTitle="Kennel zone" prompt="Choose a zone from the editable Assumptions list." type="list" errorStyle="stop">
      <formula1>$H$5:$H$7</formula1>
    </dataValidation>
    <dataValidation sqref="C5:C104" showDropDown="0" showInputMessage="0" showErrorMessage="1" allowBlank="0" errorTitle="Weight outside limits" error="Enter a positive weight within the visible assumption limit." type="decimal" errorStyle="stop" operator="between">
      <formula1>0.1</formula1>
      <formula2>$J$5</formula2>
    </dataValidation>
    <dataValidation sqref="D5:D104" showDropDown="0" showInputMessage="0" showErrorMessage="1" allowBlank="0" errorTitle="Dog capacity outside limits" error="Enter a whole number within the visible assumption limit." type="whole" errorStyle="stop" operator="between">
      <formula1>1</formula1>
      <formula2>$J$6</formula2>
    </dataValidation>
    <dataValidation sqref="E5:E104" showDropDown="0" showInputMessage="0" showErrorMessage="1" allowBlank="0" errorTitle="Choose a listed status" error="Select a kennel status shown in the drop-down list." type="list" errorStyle="stop">
      <formula1>$I$5:$I$7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9A441"/>
    <outlinePr summaryBelow="1" summaryRight="1"/>
    <pageSetUpPr/>
  </sheetPr>
  <dimension ref="A1:G9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5" customWidth="1" min="3" max="3"/>
    <col width="3" customWidth="1" min="4" max="4"/>
    <col width="19" customWidth="1" min="5" max="5"/>
    <col width="23" customWidth="1" min="6" max="6"/>
    <col width="24" customWidth="1" min="7" max="7"/>
  </cols>
  <sheetData>
    <row r="1" ht="24" customHeight="1">
      <c r="A1" s="1" t="inlineStr">
        <is>
          <t>Kennel Allocation Planner — Fictional Sample Assumptions</t>
        </is>
      </c>
      <c r="B1" s="2" t="n"/>
      <c r="C1" s="2" t="n"/>
      <c r="D1" s="2" t="n"/>
      <c r="E1" s="2" t="n"/>
      <c r="F1" s="2" t="n"/>
      <c r="G1" s="3" t="n"/>
    </row>
    <row r="2" ht="12" customHeight="1">
      <c r="A2" s="4" t="n"/>
      <c r="B2" s="5" t="n"/>
      <c r="C2" s="5" t="n"/>
      <c r="D2" s="5" t="n"/>
      <c r="E2" s="5" t="n"/>
      <c r="F2" s="5" t="n"/>
      <c r="G2" s="6" t="n"/>
    </row>
    <row r="3"/>
    <row r="4">
      <c r="A4" s="23" t="inlineStr">
        <is>
          <t>Setting</t>
        </is>
      </c>
      <c r="B4" s="23" t="inlineStr">
        <is>
          <t>Value</t>
        </is>
      </c>
      <c r="C4" s="23" t="inlineStr">
        <is>
          <t>Purpose</t>
        </is>
      </c>
      <c r="E4" s="23" t="inlineStr">
        <is>
          <t>Zone Choices</t>
        </is>
      </c>
      <c r="F4" s="23" t="inlineStr">
        <is>
          <t>Kennel Status Choices</t>
        </is>
      </c>
      <c r="G4" s="23" t="inlineStr">
        <is>
          <t>Booking Status Choices</t>
        </is>
      </c>
    </row>
    <row r="5" ht="28" customHeight="1">
      <c r="A5" s="18" t="inlineStr">
        <is>
          <t>Planning date</t>
        </is>
      </c>
      <c r="B5" s="25" t="n">
        <v>46277</v>
      </c>
      <c r="C5" s="19" t="inlineStr">
        <is>
          <t>Drives the active-stay indicators on Summary.</t>
        </is>
      </c>
      <c r="E5" s="12" t="inlineStr">
        <is>
          <t>Standard</t>
        </is>
      </c>
      <c r="F5" s="12" t="inlineStr">
        <is>
          <t>Available</t>
        </is>
      </c>
      <c r="G5" s="12" t="inlineStr">
        <is>
          <t>Confirmed</t>
        </is>
      </c>
    </row>
    <row r="6" ht="28" customHeight="1">
      <c r="A6" s="21" t="inlineStr">
        <is>
          <t>Earliest booking date</t>
        </is>
      </c>
      <c r="B6" s="25" t="n">
        <v>45909</v>
      </c>
      <c r="C6" s="22" t="inlineStr">
        <is>
          <t>Lower date limit for allocation entries.</t>
        </is>
      </c>
      <c r="E6" s="12" t="inlineStr">
        <is>
          <t>Quiet</t>
        </is>
      </c>
      <c r="F6" s="12" t="inlineStr">
        <is>
          <t>Hold</t>
        </is>
      </c>
      <c r="G6" s="12" t="inlineStr">
        <is>
          <t>Tentative</t>
        </is>
      </c>
    </row>
    <row r="7" ht="28" customHeight="1">
      <c r="A7" s="18" t="inlineStr">
        <is>
          <t>Latest booking date</t>
        </is>
      </c>
      <c r="B7" s="25" t="n">
        <v>47004</v>
      </c>
      <c r="C7" s="19" t="inlineStr">
        <is>
          <t>Upper date limit for allocation entries.</t>
        </is>
      </c>
      <c r="E7" s="12" t="inlineStr">
        <is>
          <t>Family</t>
        </is>
      </c>
      <c r="F7" s="12" t="inlineStr">
        <is>
          <t>Out of Service</t>
        </is>
      </c>
      <c r="G7" s="12" t="inlineStr">
        <is>
          <t>Canceled</t>
        </is>
      </c>
    </row>
    <row r="8" ht="28" customHeight="1">
      <c r="A8" s="21" t="inlineStr">
        <is>
          <t>Maximum dogs in one booking</t>
        </is>
      </c>
      <c r="B8" s="15" t="n">
        <v>4</v>
      </c>
      <c r="C8" s="22" t="inlineStr">
        <is>
          <t>Upper entry limit for a boarding party.</t>
        </is>
      </c>
    </row>
    <row r="9" ht="28" customHeight="1">
      <c r="A9" s="18" t="inlineStr">
        <is>
          <t>Maximum entered dog weight (lb)</t>
        </is>
      </c>
      <c r="B9" s="26" t="n">
        <v>250</v>
      </c>
      <c r="C9" s="19" t="inlineStr">
        <is>
          <t>Upper entry limit for the largest dog.</t>
        </is>
      </c>
    </row>
  </sheetData>
  <mergeCells count="1">
    <mergeCell ref="A1:G2"/>
  </mergeCells>
  <conditionalFormatting sqref="B5">
    <cfRule type="expression" priority="1" dxfId="1">
      <formula>OR($B$5&lt;$B$6,$B$5&gt;$B$7)</formula>
    </cfRule>
  </conditionalFormatting>
  <conditionalFormatting sqref="B6:B7">
    <cfRule type="expression" priority="2" dxfId="1">
      <formula>$B$7&lt;$B$6</formula>
    </cfRule>
  </conditionalFormatting>
  <dataValidations count="3">
    <dataValidation sqref="B5" showDropDown="0" showInputMessage="1" showErrorMessage="1" allowBlank="0" errorTitle="Date outside limits" error="Use a date between the earliest and latest booking dates." promptTitle="Planning date" prompt="Enter a date within the visible booking date limits." type="date" errorStyle="stop" operator="between">
      <formula1>$B$6</formula1>
      <formula2>$B$7</formula2>
    </dataValidation>
    <dataValidation sqref="B8" showDropDown="0" showInputMessage="0" showErrorMessage="1" allowBlank="0" errorTitle="Positive whole number required" error="Enter a whole number greater than zero." type="whole" errorStyle="stop" operator="greaterThan">
      <formula1>0</formula1>
    </dataValidation>
    <dataValidation sqref="B9" showDropDown="0" showInputMessage="0" showErrorMessage="1" allowBlank="0" errorTitle="Positive weight required" error="Enter a weight greater than zero." type="decimal" errorStyle="stop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2026-09-09T22:10:52Z</dcterms:created>
  <dcterms:modified xmlns:dcterms="http://purl.org/dc/terms/" xmlns:xsi="http://www.w3.org/2001/XMLSchema-instance" xsi:type="dcterms:W3CDTF">2026-09-09T22:10:53+00:00Z</dcterms:modified>
</cp:coreProperties>
</file>