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ses" sheetId="2" state="visible" r:id="rId2"/>
    <sheet xmlns:r="http://schemas.openxmlformats.org/officeDocument/2006/relationships" name="Response Contacts" sheetId="3" state="visible" r:id="rId3"/>
    <sheet xmlns:r="http://schemas.openxmlformats.org/officeDocument/2006/relationships" name="Action Log" sheetId="4" state="visible" r:id="rId4"/>
    <sheet xmlns:r="http://schemas.openxmlformats.org/officeDocument/2006/relationships" name="Assumptions" sheetId="5" state="visible" r:id="rId5"/>
  </sheets>
  <definedNames>
    <definedName name="_xlnm._FilterDatabase" localSheetId="1" hidden="1">'Cases'!$A$4:$M$104</definedName>
    <definedName name="_xlnm._FilterDatabase" localSheetId="2" hidden="1">'Response Contacts'!$A$4:$M$104</definedName>
    <definedName name="_xlnm._FilterDatabase" localSheetId="3" hidden="1">'Action Log'!$A$4:$K$104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.0%"/>
    <numFmt numFmtId="165" formatCode="mm/dd/yyyy h:mm AM/PM"/>
    <numFmt numFmtId="166" formatCode="0.0 &quot;hours&quot;"/>
    <numFmt numFmtId="167" formatCode="mm/dd/yyyy"/>
    <numFmt numFmtId="168" formatCode="0 &quot;hours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33333"/>
      <sz val="9"/>
    </font>
    <font>
      <name val="Calibri"/>
      <b val="1"/>
      <color rgb="00FFFFFF"/>
      <sz val="10"/>
    </font>
    <font>
      <name val="Calibri"/>
      <color rgb="00233333"/>
      <sz val="10"/>
    </font>
    <font>
      <name val="Calibri"/>
      <b val="1"/>
      <color rgb="00233333"/>
      <sz val="10"/>
    </font>
    <font>
      <name val="Calibri"/>
      <b val="1"/>
      <color rgb="00246B63"/>
      <sz val="12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FF0C7"/>
      </patternFill>
    </fill>
    <fill>
      <patternFill patternType="solid">
        <fgColor rgb="00F7F3E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center" vertical="center"/>
    </xf>
    <xf numFmtId="164" fontId="6" fillId="5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left" vertical="top" wrapText="1"/>
    </xf>
    <xf numFmtId="166" fontId="4" fillId="5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66" fontId="4" fillId="6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left" vertical="top" wrapText="1"/>
    </xf>
    <xf numFmtId="166" fontId="4" fillId="4" borderId="1" applyAlignment="1" pivotButton="0" quotePrefix="0" xfId="0">
      <alignment horizontal="left" vertical="top" wrapText="1"/>
    </xf>
    <xf numFmtId="167" fontId="4" fillId="4" borderId="1" applyAlignment="1" pivotButton="0" quotePrefix="0" xfId="0">
      <alignment horizontal="left" vertical="top" wrapText="1"/>
    </xf>
    <xf numFmtId="168" fontId="4" fillId="4" borderId="1" applyAlignment="1" pivotButton="0" quotePrefix="0" xfId="0">
      <alignment horizontal="left" vertical="top" wrapText="1"/>
    </xf>
    <xf numFmtId="164" fontId="6" fillId="5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left" vertical="top" wrapText="1"/>
    </xf>
    <xf numFmtId="167" fontId="4" fillId="4" borderId="1" applyAlignment="1" pivotButton="0" quotePrefix="0" xfId="0">
      <alignment horizontal="left" vertical="top" wrapText="1"/>
    </xf>
    <xf numFmtId="168" fontId="4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2B2B"/>
    <outlinePr summaryBelow="1" summaryRight="1"/>
    <pageSetUpPr fitToPage="1"/>
  </sheetPr>
  <dimension ref="A1:F10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0" customWidth="1" min="3" max="3"/>
    <col width="18" customWidth="1" min="4" max="4"/>
    <col width="28" customWidth="1" min="5" max="5"/>
    <col width="18" customWidth="1" min="6" max="6"/>
  </cols>
  <sheetData>
    <row r="1" ht="28" customHeight="1">
      <c r="A1" s="1" t="inlineStr">
        <is>
          <t>Cedar Loop Pet Care (Fictional) — Lost Pet Response Summary</t>
        </is>
      </c>
    </row>
    <row r="2" ht="32" customHeight="1">
      <c r="A2" s="3" t="inlineStr">
        <is>
          <t>Indicators recalculate from the prepared records. Review cues prompt a human check and do not send notifications.</t>
        </is>
      </c>
    </row>
    <row r="3"/>
    <row r="4" ht="30" customHeight="1">
      <c r="A4" s="4" t="inlineStr">
        <is>
          <t>Case indicators</t>
        </is>
      </c>
      <c r="B4" s="4" t="inlineStr">
        <is>
          <t>Value</t>
        </is>
      </c>
      <c r="C4" s="4" t="inlineStr">
        <is>
          <t>Contact indicators</t>
        </is>
      </c>
      <c r="D4" s="4" t="inlineStr">
        <is>
          <t>Value</t>
        </is>
      </c>
      <c r="E4" s="4" t="inlineStr">
        <is>
          <t>Action indicators</t>
        </is>
      </c>
      <c r="F4" s="4" t="inlineStr">
        <is>
          <t>Value</t>
        </is>
      </c>
    </row>
    <row r="5" ht="30" customHeight="1">
      <c r="A5" s="5" t="inlineStr">
        <is>
          <t>Total cases</t>
        </is>
      </c>
      <c r="B5" s="6">
        <f>COUNTIF(Cases!$A$5:$A$104,"&lt;&gt;")</f>
        <v/>
      </c>
      <c r="C5" s="5" t="inlineStr">
        <is>
          <t>Contact records</t>
        </is>
      </c>
      <c r="D5" s="6">
        <f>COUNTIF('Response Contacts'!$A$5:$A$104,"&lt;&gt;")</f>
        <v/>
      </c>
      <c r="E5" s="5" t="inlineStr">
        <is>
          <t>Actions logged</t>
        </is>
      </c>
      <c r="F5" s="6">
        <f>COUNTIF('Action Log'!$A$5:$A$104,"&lt;&gt;")</f>
        <v/>
      </c>
    </row>
    <row r="6" ht="30" customHeight="1">
      <c r="A6" s="7" t="inlineStr">
        <is>
          <t>Active cases</t>
        </is>
      </c>
      <c r="B6" s="8">
        <f>COUNTIF(Cases!$I$5:$I$104,"Open")+COUNTIF(Cases!$I$5:$I$104,"Response Active")+COUNTIF(Cases!$I$5:$I$104,"Monitoring")</f>
        <v/>
      </c>
      <c r="C6" s="7" t="inlineStr">
        <is>
          <t>Pending or unanswered</t>
        </is>
      </c>
      <c r="D6" s="8">
        <f>COUNTIF('Response Contacts'!$I$5:$I$104,"Pending")+COUNTIF('Response Contacts'!$I$5:$I$104,"Attempted - No Answer")</f>
        <v/>
      </c>
      <c r="E6" s="7" t="inlineStr">
        <is>
          <t>Open actions</t>
        </is>
      </c>
      <c r="F6" s="8">
        <f>COUNTIF('Action Log'!$G$5:$G$104,"Planned")+COUNTIF('Action Log'!$G$5:$G$104,"In Progress")</f>
        <v/>
      </c>
    </row>
    <row r="7" ht="30" customHeight="1">
      <c r="A7" s="5" t="inlineStr">
        <is>
          <t>Resolved or closed cases</t>
        </is>
      </c>
      <c r="B7" s="6">
        <f>COUNTIF(Cases!$I$5:$I$104,"Resolved")+COUNTIF(Cases!$I$5:$I$104,"Closed")</f>
        <v/>
      </c>
      <c r="C7" s="5" t="inlineStr">
        <is>
          <t>Reached contacts</t>
        </is>
      </c>
      <c r="D7" s="6">
        <f>COUNTIF('Response Contacts'!$I$5:$I$104,"Reached")</f>
        <v/>
      </c>
      <c r="E7" s="5" t="inlineStr">
        <is>
          <t>Completed actions</t>
        </is>
      </c>
      <c r="F7" s="6">
        <f>COUNTIF('Action Log'!$G$5:$G$104,"Completed")</f>
        <v/>
      </c>
    </row>
    <row r="8" ht="30" customHeight="1">
      <c r="A8" s="7" t="inlineStr">
        <is>
          <t>Resolution rate</t>
        </is>
      </c>
      <c r="B8" s="24">
        <f>IFERROR(B7/B5,"")</f>
        <v/>
      </c>
      <c r="C8" s="7" t="inlineStr">
        <is>
          <t>Scheduled follow-ups</t>
        </is>
      </c>
      <c r="D8" s="8">
        <f>COUNTIF('Response Contacts'!$M$5:$M$104,"SCHEDULED")</f>
        <v/>
      </c>
      <c r="E8" s="7" t="inlineStr">
        <is>
          <t>Scheduled actions</t>
        </is>
      </c>
      <c r="F8" s="8">
        <f>COUNTIF('Action Log'!$K$5:$K$104,"SCHEDULED")</f>
        <v/>
      </c>
    </row>
    <row r="9" ht="30" customHeight="1">
      <c r="A9" s="5" t="inlineStr">
        <is>
          <t>Latest reported at</t>
        </is>
      </c>
      <c r="B9" s="25">
        <f>IF(COUNT(Cases!$B$5:$B$104)=0,"",MAX(Cases!$B$5:INDEX(Cases!$B:$B,104)))</f>
        <v/>
      </c>
      <c r="C9" s="5" t="inlineStr">
        <is>
          <t>Rows needing human review</t>
        </is>
      </c>
      <c r="D9" s="6">
        <f>COUNTIF('Response Contacts'!$M$5:$M$104,"CHECK*")+COUNTIF('Response Contacts'!$M$5:$M$104,"SET*")</f>
        <v/>
      </c>
      <c r="E9" s="5" t="inlineStr">
        <is>
          <t>Rows needing human review</t>
        </is>
      </c>
      <c r="F9" s="6">
        <f>COUNTIF('Action Log'!$K$5:$K$104,"CHECK*")+COUNTIF('Action Log'!$K$5:$K$104,"ADD*")+COUNTIF('Action Log'!$K$5:$K$104,"SET*")</f>
        <v/>
      </c>
    </row>
    <row r="10" ht="30" customHeight="1">
      <c r="A10" s="7" t="inlineStr">
        <is>
          <t>Rows needing human review</t>
        </is>
      </c>
      <c r="B10" s="8">
        <f>COUNTIF(Cases!$M$5:$M$104,"CHECK*")+COUNTIF(Cases!$M$5:$M$104,"ADD*")</f>
        <v/>
      </c>
      <c r="C10" s="7" t="inlineStr">
        <is>
          <t>Contacts on closed cases</t>
        </is>
      </c>
      <c r="D10" s="8">
        <f>COUNTIF('Response Contacts'!$M$5:$M$104,"CASE CLOSED")</f>
        <v/>
      </c>
      <c r="E10" s="7" t="inlineStr">
        <is>
          <t>Due in upcoming window</t>
        </is>
      </c>
      <c r="F10" s="8">
        <f>COUNTIFS('Action Log'!$I$5:$I$104,"&gt;="&amp;NOW(),'Action Log'!$I$5:$I$104,"&lt;="&amp;NOW()+Assumptions!$N$7/24,'Action Log'!$G$5:$G$104,"Planned")+COUNTIFS('Action Log'!$I$5:$I$104,"&gt;="&amp;NOW(),'Action Log'!$I$5:$I$104,"&lt;="&amp;NOW()+Assumptions!$N$7/24,'Action Log'!$G$5:$G$104,"In Progress")</f>
        <v/>
      </c>
    </row>
  </sheetData>
  <mergeCells count="1">
    <mergeCell ref="A1:F1"/>
  </mergeCells>
  <conditionalFormatting sqref="B10">
    <cfRule type="expression" priority="1" dxfId="0">
      <formula>B10&gt;0</formula>
    </cfRule>
  </conditionalFormatting>
  <conditionalFormatting sqref="D9">
    <cfRule type="expression" priority="2" dxfId="0">
      <formula>D9&gt;0</formula>
    </cfRule>
  </conditionalFormatting>
  <conditionalFormatting sqref="F9">
    <cfRule type="expression" priority="3" dxfId="0">
      <formula>F9&gt;0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A93F2C"/>
    <outlinePr summaryBelow="1" summaryRight="1"/>
    <pageSetUpPr fitToPage="1"/>
  </sheetPr>
  <dimension ref="A1:M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14" customWidth="1" min="3" max="3"/>
    <col width="17" customWidth="1" min="4" max="4"/>
    <col width="18" customWidth="1" min="5" max="5"/>
    <col width="31" customWidth="1" min="6" max="6"/>
    <col width="27" customWidth="1" min="7" max="7"/>
    <col width="20" customWidth="1" min="8" max="8"/>
    <col width="18" customWidth="1" min="9" max="9"/>
    <col width="20" customWidth="1" min="10" max="10"/>
    <col width="14" customWidth="1" min="11" max="11"/>
    <col width="20" customWidth="1" min="12" max="12"/>
    <col width="18" customWidth="1" min="13" max="13"/>
  </cols>
  <sheetData>
    <row r="1" ht="28" customHeight="1">
      <c r="A1" s="1" t="inlineStr">
        <is>
          <t>Cedar Loop Pet Care (Fictional) — Lost Pet Cases</t>
        </is>
      </c>
    </row>
    <row r="2" ht="32" customHeight="1">
      <c r="A2" s="3" t="inlineStr">
        <is>
          <t>Enter one row per reported missing pet. Review alerts are internal human-check cues and do not send notifications.</t>
        </is>
      </c>
    </row>
    <row r="3"/>
    <row r="4" ht="34" customHeight="1">
      <c r="A4" s="11" t="inlineStr">
        <is>
          <t>Case ID</t>
        </is>
      </c>
      <c r="B4" s="11" t="inlineStr">
        <is>
          <t>Reported At</t>
        </is>
      </c>
      <c r="C4" s="11" t="inlineStr">
        <is>
          <t>Pet Name</t>
        </is>
      </c>
      <c r="D4" s="11" t="inlineStr">
        <is>
          <t>Client Reference</t>
        </is>
      </c>
      <c r="E4" s="11" t="inlineStr">
        <is>
          <t>Service Type</t>
        </is>
      </c>
      <c r="F4" s="11" t="inlineStr">
        <is>
          <t>Last Seen Location</t>
        </is>
      </c>
      <c r="G4" s="11" t="inlineStr">
        <is>
          <t>Assigned Lead</t>
        </is>
      </c>
      <c r="H4" s="11" t="inlineStr">
        <is>
          <t>Response Priority</t>
        </is>
      </c>
      <c r="I4" s="11" t="inlineStr">
        <is>
          <t>Case Status</t>
        </is>
      </c>
      <c r="J4" s="11" t="inlineStr">
        <is>
          <t>Resolved At</t>
        </is>
      </c>
      <c r="K4" s="11" t="inlineStr">
        <is>
          <t>Open Hours</t>
        </is>
      </c>
      <c r="L4" s="11" t="inlineStr">
        <is>
          <t>Review Check Due</t>
        </is>
      </c>
      <c r="M4" s="11" t="inlineStr">
        <is>
          <t>Review Alert</t>
        </is>
      </c>
    </row>
    <row r="5" ht="31" customHeight="1">
      <c r="A5" s="12" t="inlineStr">
        <is>
          <t>LR-1001</t>
        </is>
      </c>
      <c r="B5" s="26" t="n">
        <v>46271.65</v>
      </c>
      <c r="C5" s="12" t="inlineStr">
        <is>
          <t>Maple</t>
        </is>
      </c>
      <c r="D5" s="12" t="inlineStr">
        <is>
          <t>C-201</t>
        </is>
      </c>
      <c r="E5" s="12" t="inlineStr">
        <is>
          <t>Dog Daycare</t>
        </is>
      </c>
      <c r="F5" s="12" t="inlineStr">
        <is>
          <t>North play yard gate area</t>
        </is>
      </c>
      <c r="G5" s="12" t="inlineStr">
        <is>
          <t>Avery Cole (Fictional)</t>
        </is>
      </c>
      <c r="H5" s="12" t="inlineStr">
        <is>
          <t>1 - Immediate</t>
        </is>
      </c>
      <c r="I5" s="12" t="inlineStr">
        <is>
          <t>Resolved</t>
        </is>
      </c>
      <c r="J5" s="26" t="n">
        <v>46271.82708333333</v>
      </c>
      <c r="K5" s="14">
        <f>IF(OR(A5="",B5="",B5&gt;NOW()),"",IF(OR(I5="Resolved",I5="Closed"),IF(OR(J5="",J5&lt;B5),"",IFERROR((J5-B5)*24,"")),IFERROR((NOW()-B5)*24,"")))</f>
        <v/>
      </c>
      <c r="L5" s="27">
        <f>IF(OR(A5="",B5="",B5&gt;NOW(),I5="Resolved",I5="Closed"),"",IFERROR(B5+VLOOKUP(H5,Assumptions!$J$4:$K$6,2,FALSE)/24,""))</f>
        <v/>
      </c>
      <c r="M5" s="16">
        <f>IF(A5="","",IF(OR(B5="",B5&gt;NOW(),AND(J5&lt;&gt;"",J5&lt;B5)),"CHECK DATE",IF(OR(I5="Resolved",I5="Closed"),IF(J5="","ADD CLOSE TIME","CLOSED"),IF(L5="","CHECK PRIORITY",IF(NOW()&gt;=L5,"CHECK NOW","ON TRACK")))))</f>
        <v/>
      </c>
    </row>
    <row r="6" ht="31" customHeight="1">
      <c r="A6" s="12" t="inlineStr">
        <is>
          <t>LR-1002</t>
        </is>
      </c>
      <c r="B6" s="26" t="n">
        <v>46274.23333333333</v>
      </c>
      <c r="C6" s="12" t="inlineStr">
        <is>
          <t>Juniper</t>
        </is>
      </c>
      <c r="D6" s="12" t="inlineStr">
        <is>
          <t>C-202</t>
        </is>
      </c>
      <c r="E6" s="12" t="inlineStr">
        <is>
          <t>Pet Boarding</t>
        </is>
      </c>
      <c r="F6" s="12" t="inlineStr">
        <is>
          <t>West kennel corridor exit</t>
        </is>
      </c>
      <c r="G6" s="12" t="inlineStr">
        <is>
          <t>Morgan Reed (Fictional)</t>
        </is>
      </c>
      <c r="H6" s="12" t="inlineStr">
        <is>
          <t>1 - Immediate</t>
        </is>
      </c>
      <c r="I6" s="12" t="inlineStr">
        <is>
          <t>Open</t>
        </is>
      </c>
      <c r="J6" s="26" t="n"/>
      <c r="K6" s="17">
        <f>IF(OR(A6="",B6="",B6&gt;NOW()),"",IF(OR(I6="Resolved",I6="Closed"),IF(OR(J6="",J6&lt;B6),"",IFERROR((J6-B6)*24,"")),IFERROR((NOW()-B6)*24,"")))</f>
        <v/>
      </c>
      <c r="L6" s="28">
        <f>IF(OR(A6="",B6="",B6&gt;NOW(),I6="Resolved",I6="Closed"),"",IFERROR(B6+VLOOKUP(H6,Assumptions!$J$4:$K$6,2,FALSE)/24,""))</f>
        <v/>
      </c>
      <c r="M6" s="19">
        <f>IF(A6="","",IF(OR(B6="",B6&gt;NOW(),AND(J6&lt;&gt;"",J6&lt;B6)),"CHECK DATE",IF(OR(I6="Resolved",I6="Closed"),IF(J6="","ADD CLOSE TIME","CLOSED"),IF(L6="","CHECK PRIORITY",IF(NOW()&gt;=L6,"CHECK NOW","ON TRACK")))))</f>
        <v/>
      </c>
    </row>
    <row r="7" ht="31" customHeight="1">
      <c r="A7" s="12" t="inlineStr">
        <is>
          <t>LR-1003</t>
        </is>
      </c>
      <c r="B7" s="26" t="n">
        <v>46272.65</v>
      </c>
      <c r="C7" s="12" t="inlineStr">
        <is>
          <t>Scout</t>
        </is>
      </c>
      <c r="D7" s="12" t="inlineStr">
        <is>
          <t>C-203</t>
        </is>
      </c>
      <c r="E7" s="12" t="inlineStr">
        <is>
          <t>Dog Walking</t>
        </is>
      </c>
      <c r="F7" s="12" t="inlineStr">
        <is>
          <t>Fictional Elm Park trail entrance</t>
        </is>
      </c>
      <c r="G7" s="12" t="inlineStr">
        <is>
          <t>Skyler Lane (Fictional)</t>
        </is>
      </c>
      <c r="H7" s="12" t="inlineStr">
        <is>
          <t>2 - High</t>
        </is>
      </c>
      <c r="I7" s="12" t="inlineStr">
        <is>
          <t>Resolved</t>
        </is>
      </c>
      <c r="J7" s="26" t="n">
        <v>46272.73333333333</v>
      </c>
      <c r="K7" s="14">
        <f>IF(OR(A7="",B7="",B7&gt;NOW()),"",IF(OR(I7="Resolved",I7="Closed"),IF(OR(J7="",J7&lt;B7),"",IFERROR((J7-B7)*24,"")),IFERROR((NOW()-B7)*24,"")))</f>
        <v/>
      </c>
      <c r="L7" s="27">
        <f>IF(OR(A7="",B7="",B7&gt;NOW(),I7="Resolved",I7="Closed"),"",IFERROR(B7+VLOOKUP(H7,Assumptions!$J$4:$K$6,2,FALSE)/24,""))</f>
        <v/>
      </c>
      <c r="M7" s="16">
        <f>IF(A7="","",IF(OR(B7="",B7&gt;NOW(),AND(J7&lt;&gt;"",J7&lt;B7)),"CHECK DATE",IF(OR(I7="Resolved",I7="Closed"),IF(J7="","ADD CLOSE TIME","CLOSED"),IF(L7="","CHECK PRIORITY",IF(NOW()&gt;=L7,"CHECK NOW","ON TRACK")))))</f>
        <v/>
      </c>
    </row>
    <row r="8" ht="31" customHeight="1">
      <c r="A8" s="12" t="inlineStr">
        <is>
          <t>LR-1004</t>
        </is>
      </c>
      <c r="B8" s="26" t="n">
        <v>46274.48333333333</v>
      </c>
      <c r="C8" s="12" t="inlineStr">
        <is>
          <t>Poppy</t>
        </is>
      </c>
      <c r="D8" s="12" t="inlineStr">
        <is>
          <t>C-204</t>
        </is>
      </c>
      <c r="E8" s="12" t="inlineStr">
        <is>
          <t>Pet Sitting</t>
        </is>
      </c>
      <c r="F8" s="12" t="inlineStr">
        <is>
          <t>Fictional Willow Court backyard</t>
        </is>
      </c>
      <c r="G8" s="12" t="inlineStr">
        <is>
          <t>Cameron Wells (Fictional)</t>
        </is>
      </c>
      <c r="H8" s="12" t="inlineStr">
        <is>
          <t>2 - High</t>
        </is>
      </c>
      <c r="I8" s="12" t="inlineStr">
        <is>
          <t>Monitoring</t>
        </is>
      </c>
      <c r="J8" s="26" t="n"/>
      <c r="K8" s="17">
        <f>IF(OR(A8="",B8="",B8&gt;NOW()),"",IF(OR(I8="Resolved",I8="Closed"),IF(OR(J8="",J8&lt;B8),"",IFERROR((J8-B8)*24,"")),IFERROR((NOW()-B8)*24,"")))</f>
        <v/>
      </c>
      <c r="L8" s="28">
        <f>IF(OR(A8="",B8="",B8&gt;NOW(),I8="Resolved",I8="Closed"),"",IFERROR(B8+VLOOKUP(H8,Assumptions!$J$4:$K$6,2,FALSE)/24,""))</f>
        <v/>
      </c>
      <c r="M8" s="19">
        <f>IF(A8="","",IF(OR(B8="",B8&gt;NOW(),AND(J8&lt;&gt;"",J8&lt;B8)),"CHECK DATE",IF(OR(I8="Resolved",I8="Closed"),IF(J8="","ADD CLOSE TIME","CLOSED"),IF(L8="","CHECK PRIORITY",IF(NOW()&gt;=L8,"CHECK NOW","ON TRACK")))))</f>
        <v/>
      </c>
    </row>
    <row r="9" ht="31" customHeight="1">
      <c r="A9" s="12" t="inlineStr">
        <is>
          <t>LR-1005</t>
        </is>
      </c>
      <c r="B9" s="26" t="n">
        <v>46273.15</v>
      </c>
      <c r="C9" s="12" t="inlineStr">
        <is>
          <t>Nimbus</t>
        </is>
      </c>
      <c r="D9" s="12" t="inlineStr">
        <is>
          <t>C-205</t>
        </is>
      </c>
      <c r="E9" s="12" t="inlineStr">
        <is>
          <t>Dog Grooming</t>
        </is>
      </c>
      <c r="F9" s="12" t="inlineStr">
        <is>
          <t>Front lobby handoff area</t>
        </is>
      </c>
      <c r="G9" s="12" t="inlineStr">
        <is>
          <t>Parker Grove (Fictional)</t>
        </is>
      </c>
      <c r="H9" s="12" t="inlineStr">
        <is>
          <t>3 - Routine</t>
        </is>
      </c>
      <c r="I9" s="12" t="inlineStr">
        <is>
          <t>Closed</t>
        </is>
      </c>
      <c r="J9" s="26" t="n">
        <v>46273.2125</v>
      </c>
      <c r="K9" s="14">
        <f>IF(OR(A9="",B9="",B9&gt;NOW()),"",IF(OR(I9="Resolved",I9="Closed"),IF(OR(J9="",J9&lt;B9),"",IFERROR((J9-B9)*24,"")),IFERROR((NOW()-B9)*24,"")))</f>
        <v/>
      </c>
      <c r="L9" s="27">
        <f>IF(OR(A9="",B9="",B9&gt;NOW(),I9="Resolved",I9="Closed"),"",IFERROR(B9+VLOOKUP(H9,Assumptions!$J$4:$K$6,2,FALSE)/24,""))</f>
        <v/>
      </c>
      <c r="M9" s="16">
        <f>IF(A9="","",IF(OR(B9="",B9&gt;NOW(),AND(J9&lt;&gt;"",J9&lt;B9)),"CHECK DATE",IF(OR(I9="Resolved",I9="Closed"),IF(J9="","ADD CLOSE TIME","CLOSED"),IF(L9="","CHECK PRIORITY",IF(NOW()&gt;=L9,"CHECK NOW","ON TRACK")))))</f>
        <v/>
      </c>
    </row>
    <row r="10" ht="31" customHeight="1">
      <c r="A10" s="12" t="inlineStr">
        <is>
          <t>LR-1006</t>
        </is>
      </c>
      <c r="B10" s="26" t="n">
        <v>46274.54583333333</v>
      </c>
      <c r="C10" s="12" t="inlineStr">
        <is>
          <t>Clover</t>
        </is>
      </c>
      <c r="D10" s="12" t="inlineStr">
        <is>
          <t>C-206</t>
        </is>
      </c>
      <c r="E10" s="12" t="inlineStr">
        <is>
          <t>Dog Daycare</t>
        </is>
      </c>
      <c r="F10" s="12" t="inlineStr">
        <is>
          <t>South exercise yard</t>
        </is>
      </c>
      <c r="G10" s="12" t="inlineStr">
        <is>
          <t>Avery Cole (Fictional)</t>
        </is>
      </c>
      <c r="H10" s="12" t="inlineStr">
        <is>
          <t>1 - Immediate</t>
        </is>
      </c>
      <c r="I10" s="12" t="inlineStr">
        <is>
          <t>Response Active</t>
        </is>
      </c>
      <c r="J10" s="26" t="n"/>
      <c r="K10" s="17">
        <f>IF(OR(A10="",B10="",B10&gt;NOW()),"",IF(OR(I10="Resolved",I10="Closed"),IF(OR(J10="",J10&lt;B10),"",IFERROR((J10-B10)*24,"")),IFERROR((NOW()-B10)*24,"")))</f>
        <v/>
      </c>
      <c r="L10" s="28">
        <f>IF(OR(A10="",B10="",B10&gt;NOW(),I10="Resolved",I10="Closed"),"",IFERROR(B10+VLOOKUP(H10,Assumptions!$J$4:$K$6,2,FALSE)/24,""))</f>
        <v/>
      </c>
      <c r="M10" s="19">
        <f>IF(A10="","",IF(OR(B10="",B10&gt;NOW(),AND(J10&lt;&gt;"",J10&lt;B10)),"CHECK DATE",IF(OR(I10="Resolved",I10="Closed"),IF(J10="","ADD CLOSE TIME","CLOSED"),IF(L10="","CHECK PRIORITY",IF(NOW()&gt;=L10,"CHECK NOW","ON TRACK")))))</f>
        <v/>
      </c>
    </row>
    <row r="11" ht="31" customHeight="1">
      <c r="A11" s="12" t="inlineStr">
        <is>
          <t>LR-1007</t>
        </is>
      </c>
      <c r="B11" s="26" t="n">
        <v>46273.81666666667</v>
      </c>
      <c r="C11" s="12" t="inlineStr">
        <is>
          <t>Theo</t>
        </is>
      </c>
      <c r="D11" s="12" t="inlineStr">
        <is>
          <t>C-207</t>
        </is>
      </c>
      <c r="E11" s="12" t="inlineStr">
        <is>
          <t>Pet Boarding</t>
        </is>
      </c>
      <c r="F11" s="12" t="inlineStr">
        <is>
          <t>Loading entrance vestibule</t>
        </is>
      </c>
      <c r="G11" s="12" t="inlineStr">
        <is>
          <t>Morgan Reed (Fictional)</t>
        </is>
      </c>
      <c r="H11" s="12" t="inlineStr">
        <is>
          <t>2 - High</t>
        </is>
      </c>
      <c r="I11" s="12" t="inlineStr">
        <is>
          <t>Resolved</t>
        </is>
      </c>
      <c r="J11" s="26" t="n">
        <v>46273.94166666667</v>
      </c>
      <c r="K11" s="14">
        <f>IF(OR(A11="",B11="",B11&gt;NOW()),"",IF(OR(I11="Resolved",I11="Closed"),IF(OR(J11="",J11&lt;B11),"",IFERROR((J11-B11)*24,"")),IFERROR((NOW()-B11)*24,"")))</f>
        <v/>
      </c>
      <c r="L11" s="27">
        <f>IF(OR(A11="",B11="",B11&gt;NOW(),I11="Resolved",I11="Closed"),"",IFERROR(B11+VLOOKUP(H11,Assumptions!$J$4:$K$6,2,FALSE)/24,""))</f>
        <v/>
      </c>
      <c r="M11" s="16">
        <f>IF(A11="","",IF(OR(B11="",B11&gt;NOW(),AND(J11&lt;&gt;"",J11&lt;B11)),"CHECK DATE",IF(OR(I11="Resolved",I11="Closed"),IF(J11="","ADD CLOSE TIME","CLOSED"),IF(L11="","CHECK PRIORITY",IF(NOW()&gt;=L11,"CHECK NOW","ON TRACK")))))</f>
        <v/>
      </c>
    </row>
    <row r="12" ht="31" customHeight="1">
      <c r="A12" s="12" t="inlineStr">
        <is>
          <t>LR-1008</t>
        </is>
      </c>
      <c r="B12" s="26" t="n">
        <v>46274.63333333333</v>
      </c>
      <c r="C12" s="12" t="inlineStr">
        <is>
          <t>Wren</t>
        </is>
      </c>
      <c r="D12" s="12" t="inlineStr">
        <is>
          <t>C-208</t>
        </is>
      </c>
      <c r="E12" s="12" t="inlineStr">
        <is>
          <t>Dog Walking</t>
        </is>
      </c>
      <c r="F12" s="12" t="inlineStr">
        <is>
          <t>Fictional Harbor Lane sidewalk</t>
        </is>
      </c>
      <c r="G12" s="12" t="inlineStr">
        <is>
          <t>Skyler Lane (Fictional)</t>
        </is>
      </c>
      <c r="H12" s="12" t="inlineStr">
        <is>
          <t>2 - High</t>
        </is>
      </c>
      <c r="I12" s="12" t="inlineStr">
        <is>
          <t>Open</t>
        </is>
      </c>
      <c r="J12" s="26" t="n"/>
      <c r="K12" s="17">
        <f>IF(OR(A12="",B12="",B12&gt;NOW()),"",IF(OR(I12="Resolved",I12="Closed"),IF(OR(J12="",J12&lt;B12),"",IFERROR((J12-B12)*24,"")),IFERROR((NOW()-B12)*24,"")))</f>
        <v/>
      </c>
      <c r="L12" s="28">
        <f>IF(OR(A12="",B12="",B12&gt;NOW(),I12="Resolved",I12="Closed"),"",IFERROR(B12+VLOOKUP(H12,Assumptions!$J$4:$K$6,2,FALSE)/24,""))</f>
        <v/>
      </c>
      <c r="M12" s="19">
        <f>IF(A12="","",IF(OR(B12="",B12&gt;NOW(),AND(J12&lt;&gt;"",J12&lt;B12)),"CHECK DATE",IF(OR(I12="Resolved",I12="Closed"),IF(J12="","ADD CLOSE TIME","CLOSED"),IF(L12="","CHECK PRIORITY",IF(NOW()&gt;=L12,"CHECK NOW","ON TRACK")))))</f>
        <v/>
      </c>
    </row>
    <row r="13" ht="31" customHeight="1">
      <c r="A13" s="12" t="n"/>
      <c r="B13" s="26" t="n"/>
      <c r="C13" s="12" t="n"/>
      <c r="D13" s="12" t="n"/>
      <c r="E13" s="12" t="n"/>
      <c r="F13" s="12" t="n"/>
      <c r="G13" s="12" t="n"/>
      <c r="H13" s="12" t="n"/>
      <c r="I13" s="12" t="n"/>
      <c r="J13" s="26" t="n"/>
      <c r="K13" s="14">
        <f>IF(OR(A13="",B13="",B13&gt;NOW()),"",IF(OR(I13="Resolved",I13="Closed"),IF(OR(J13="",J13&lt;B13),"",IFERROR((J13-B13)*24,"")),IFERROR((NOW()-B13)*24,"")))</f>
        <v/>
      </c>
      <c r="L13" s="27">
        <f>IF(OR(A13="",B13="",B13&gt;NOW(),I13="Resolved",I13="Closed"),"",IFERROR(B13+VLOOKUP(H13,Assumptions!$J$4:$K$6,2,FALSE)/24,""))</f>
        <v/>
      </c>
      <c r="M13" s="16">
        <f>IF(A13="","",IF(OR(B13="",B13&gt;NOW(),AND(J13&lt;&gt;"",J13&lt;B13)),"CHECK DATE",IF(OR(I13="Resolved",I13="Closed"),IF(J13="","ADD CLOSE TIME","CLOSED"),IF(L13="","CHECK PRIORITY",IF(NOW()&gt;=L13,"CHECK NOW","ON TRACK")))))</f>
        <v/>
      </c>
    </row>
    <row r="14" ht="31" customHeight="1">
      <c r="A14" s="12" t="n"/>
      <c r="B14" s="26" t="n"/>
      <c r="C14" s="12" t="n"/>
      <c r="D14" s="12" t="n"/>
      <c r="E14" s="12" t="n"/>
      <c r="F14" s="12" t="n"/>
      <c r="G14" s="12" t="n"/>
      <c r="H14" s="12" t="n"/>
      <c r="I14" s="12" t="n"/>
      <c r="J14" s="26" t="n"/>
      <c r="K14" s="17">
        <f>IF(OR(A14="",B14="",B14&gt;NOW()),"",IF(OR(I14="Resolved",I14="Closed"),IF(OR(J14="",J14&lt;B14),"",IFERROR((J14-B14)*24,"")),IFERROR((NOW()-B14)*24,"")))</f>
        <v/>
      </c>
      <c r="L14" s="28">
        <f>IF(OR(A14="",B14="",B14&gt;NOW(),I14="Resolved",I14="Closed"),"",IFERROR(B14+VLOOKUP(H14,Assumptions!$J$4:$K$6,2,FALSE)/24,""))</f>
        <v/>
      </c>
      <c r="M14" s="19">
        <f>IF(A14="","",IF(OR(B14="",B14&gt;NOW(),AND(J14&lt;&gt;"",J14&lt;B14)),"CHECK DATE",IF(OR(I14="Resolved",I14="Closed"),IF(J14="","ADD CLOSE TIME","CLOSED"),IF(L14="","CHECK PRIORITY",IF(NOW()&gt;=L14,"CHECK NOW","ON TRACK")))))</f>
        <v/>
      </c>
    </row>
    <row r="15" ht="31" customHeight="1">
      <c r="A15" s="12" t="n"/>
      <c r="B15" s="26" t="n"/>
      <c r="C15" s="12" t="n"/>
      <c r="D15" s="12" t="n"/>
      <c r="E15" s="12" t="n"/>
      <c r="F15" s="12" t="n"/>
      <c r="G15" s="12" t="n"/>
      <c r="H15" s="12" t="n"/>
      <c r="I15" s="12" t="n"/>
      <c r="J15" s="26" t="n"/>
      <c r="K15" s="14">
        <f>IF(OR(A15="",B15="",B15&gt;NOW()),"",IF(OR(I15="Resolved",I15="Closed"),IF(OR(J15="",J15&lt;B15),"",IFERROR((J15-B15)*24,"")),IFERROR((NOW()-B15)*24,"")))</f>
        <v/>
      </c>
      <c r="L15" s="27">
        <f>IF(OR(A15="",B15="",B15&gt;NOW(),I15="Resolved",I15="Closed"),"",IFERROR(B15+VLOOKUP(H15,Assumptions!$J$4:$K$6,2,FALSE)/24,""))</f>
        <v/>
      </c>
      <c r="M15" s="16">
        <f>IF(A15="","",IF(OR(B15="",B15&gt;NOW(),AND(J15&lt;&gt;"",J15&lt;B15)),"CHECK DATE",IF(OR(I15="Resolved",I15="Closed"),IF(J15="","ADD CLOSE TIME","CLOSED"),IF(L15="","CHECK PRIORITY",IF(NOW()&gt;=L15,"CHECK NOW","ON TRACK")))))</f>
        <v/>
      </c>
    </row>
    <row r="16" ht="31" customHeight="1">
      <c r="A16" s="12" t="n"/>
      <c r="B16" s="26" t="n"/>
      <c r="C16" s="12" t="n"/>
      <c r="D16" s="12" t="n"/>
      <c r="E16" s="12" t="n"/>
      <c r="F16" s="12" t="n"/>
      <c r="G16" s="12" t="n"/>
      <c r="H16" s="12" t="n"/>
      <c r="I16" s="12" t="n"/>
      <c r="J16" s="26" t="n"/>
      <c r="K16" s="17">
        <f>IF(OR(A16="",B16="",B16&gt;NOW()),"",IF(OR(I16="Resolved",I16="Closed"),IF(OR(J16="",J16&lt;B16),"",IFERROR((J16-B16)*24,"")),IFERROR((NOW()-B16)*24,"")))</f>
        <v/>
      </c>
      <c r="L16" s="28">
        <f>IF(OR(A16="",B16="",B16&gt;NOW(),I16="Resolved",I16="Closed"),"",IFERROR(B16+VLOOKUP(H16,Assumptions!$J$4:$K$6,2,FALSE)/24,""))</f>
        <v/>
      </c>
      <c r="M16" s="19">
        <f>IF(A16="","",IF(OR(B16="",B16&gt;NOW(),AND(J16&lt;&gt;"",J16&lt;B16)),"CHECK DATE",IF(OR(I16="Resolved",I16="Closed"),IF(J16="","ADD CLOSE TIME","CLOSED"),IF(L16="","CHECK PRIORITY",IF(NOW()&gt;=L16,"CHECK NOW","ON TRACK")))))</f>
        <v/>
      </c>
    </row>
    <row r="17" ht="31" customHeight="1">
      <c r="A17" s="12" t="n"/>
      <c r="B17" s="26" t="n"/>
      <c r="C17" s="12" t="n"/>
      <c r="D17" s="12" t="n"/>
      <c r="E17" s="12" t="n"/>
      <c r="F17" s="12" t="n"/>
      <c r="G17" s="12" t="n"/>
      <c r="H17" s="12" t="n"/>
      <c r="I17" s="12" t="n"/>
      <c r="J17" s="26" t="n"/>
      <c r="K17" s="14">
        <f>IF(OR(A17="",B17="",B17&gt;NOW()),"",IF(OR(I17="Resolved",I17="Closed"),IF(OR(J17="",J17&lt;B17),"",IFERROR((J17-B17)*24,"")),IFERROR((NOW()-B17)*24,"")))</f>
        <v/>
      </c>
      <c r="L17" s="27">
        <f>IF(OR(A17="",B17="",B17&gt;NOW(),I17="Resolved",I17="Closed"),"",IFERROR(B17+VLOOKUP(H17,Assumptions!$J$4:$K$6,2,FALSE)/24,""))</f>
        <v/>
      </c>
      <c r="M17" s="16">
        <f>IF(A17="","",IF(OR(B17="",B17&gt;NOW(),AND(J17&lt;&gt;"",J17&lt;B17)),"CHECK DATE",IF(OR(I17="Resolved",I17="Closed"),IF(J17="","ADD CLOSE TIME","CLOSED"),IF(L17="","CHECK PRIORITY",IF(NOW()&gt;=L17,"CHECK NOW","ON TRACK")))))</f>
        <v/>
      </c>
    </row>
    <row r="18" ht="31" customHeight="1">
      <c r="A18" s="12" t="n"/>
      <c r="B18" s="26" t="n"/>
      <c r="C18" s="12" t="n"/>
      <c r="D18" s="12" t="n"/>
      <c r="E18" s="12" t="n"/>
      <c r="F18" s="12" t="n"/>
      <c r="G18" s="12" t="n"/>
      <c r="H18" s="12" t="n"/>
      <c r="I18" s="12" t="n"/>
      <c r="J18" s="26" t="n"/>
      <c r="K18" s="17">
        <f>IF(OR(A18="",B18="",B18&gt;NOW()),"",IF(OR(I18="Resolved",I18="Closed"),IF(OR(J18="",J18&lt;B18),"",IFERROR((J18-B18)*24,"")),IFERROR((NOW()-B18)*24,"")))</f>
        <v/>
      </c>
      <c r="L18" s="28">
        <f>IF(OR(A18="",B18="",B18&gt;NOW(),I18="Resolved",I18="Closed"),"",IFERROR(B18+VLOOKUP(H18,Assumptions!$J$4:$K$6,2,FALSE)/24,""))</f>
        <v/>
      </c>
      <c r="M18" s="19">
        <f>IF(A18="","",IF(OR(B18="",B18&gt;NOW(),AND(J18&lt;&gt;"",J18&lt;B18)),"CHECK DATE",IF(OR(I18="Resolved",I18="Closed"),IF(J18="","ADD CLOSE TIME","CLOSED"),IF(L18="","CHECK PRIORITY",IF(NOW()&gt;=L18,"CHECK NOW","ON TRACK")))))</f>
        <v/>
      </c>
    </row>
    <row r="19" ht="31" customHeight="1">
      <c r="A19" s="12" t="n"/>
      <c r="B19" s="26" t="n"/>
      <c r="C19" s="12" t="n"/>
      <c r="D19" s="12" t="n"/>
      <c r="E19" s="12" t="n"/>
      <c r="F19" s="12" t="n"/>
      <c r="G19" s="12" t="n"/>
      <c r="H19" s="12" t="n"/>
      <c r="I19" s="12" t="n"/>
      <c r="J19" s="26" t="n"/>
      <c r="K19" s="14">
        <f>IF(OR(A19="",B19="",B19&gt;NOW()),"",IF(OR(I19="Resolved",I19="Closed"),IF(OR(J19="",J19&lt;B19),"",IFERROR((J19-B19)*24,"")),IFERROR((NOW()-B19)*24,"")))</f>
        <v/>
      </c>
      <c r="L19" s="27">
        <f>IF(OR(A19="",B19="",B19&gt;NOW(),I19="Resolved",I19="Closed"),"",IFERROR(B19+VLOOKUP(H19,Assumptions!$J$4:$K$6,2,FALSE)/24,""))</f>
        <v/>
      </c>
      <c r="M19" s="16">
        <f>IF(A19="","",IF(OR(B19="",B19&gt;NOW(),AND(J19&lt;&gt;"",J19&lt;B19)),"CHECK DATE",IF(OR(I19="Resolved",I19="Closed"),IF(J19="","ADD CLOSE TIME","CLOSED"),IF(L19="","CHECK PRIORITY",IF(NOW()&gt;=L19,"CHECK NOW","ON TRACK")))))</f>
        <v/>
      </c>
    </row>
    <row r="20" ht="31" customHeight="1">
      <c r="A20" s="12" t="n"/>
      <c r="B20" s="26" t="n"/>
      <c r="C20" s="12" t="n"/>
      <c r="D20" s="12" t="n"/>
      <c r="E20" s="12" t="n"/>
      <c r="F20" s="12" t="n"/>
      <c r="G20" s="12" t="n"/>
      <c r="H20" s="12" t="n"/>
      <c r="I20" s="12" t="n"/>
      <c r="J20" s="26" t="n"/>
      <c r="K20" s="17">
        <f>IF(OR(A20="",B20="",B20&gt;NOW()),"",IF(OR(I20="Resolved",I20="Closed"),IF(OR(J20="",J20&lt;B20),"",IFERROR((J20-B20)*24,"")),IFERROR((NOW()-B20)*24,"")))</f>
        <v/>
      </c>
      <c r="L20" s="28">
        <f>IF(OR(A20="",B20="",B20&gt;NOW(),I20="Resolved",I20="Closed"),"",IFERROR(B20+VLOOKUP(H20,Assumptions!$J$4:$K$6,2,FALSE)/24,""))</f>
        <v/>
      </c>
      <c r="M20" s="19">
        <f>IF(A20="","",IF(OR(B20="",B20&gt;NOW(),AND(J20&lt;&gt;"",J20&lt;B20)),"CHECK DATE",IF(OR(I20="Resolved",I20="Closed"),IF(J20="","ADD CLOSE TIME","CLOSED"),IF(L20="","CHECK PRIORITY",IF(NOW()&gt;=L20,"CHECK NOW","ON TRACK")))))</f>
        <v/>
      </c>
    </row>
    <row r="21" ht="31" customHeight="1">
      <c r="A21" s="12" t="n"/>
      <c r="B21" s="26" t="n"/>
      <c r="C21" s="12" t="n"/>
      <c r="D21" s="12" t="n"/>
      <c r="E21" s="12" t="n"/>
      <c r="F21" s="12" t="n"/>
      <c r="G21" s="12" t="n"/>
      <c r="H21" s="12" t="n"/>
      <c r="I21" s="12" t="n"/>
      <c r="J21" s="26" t="n"/>
      <c r="K21" s="14">
        <f>IF(OR(A21="",B21="",B21&gt;NOW()),"",IF(OR(I21="Resolved",I21="Closed"),IF(OR(J21="",J21&lt;B21),"",IFERROR((J21-B21)*24,"")),IFERROR((NOW()-B21)*24,"")))</f>
        <v/>
      </c>
      <c r="L21" s="27">
        <f>IF(OR(A21="",B21="",B21&gt;NOW(),I21="Resolved",I21="Closed"),"",IFERROR(B21+VLOOKUP(H21,Assumptions!$J$4:$K$6,2,FALSE)/24,""))</f>
        <v/>
      </c>
      <c r="M21" s="16">
        <f>IF(A21="","",IF(OR(B21="",B21&gt;NOW(),AND(J21&lt;&gt;"",J21&lt;B21)),"CHECK DATE",IF(OR(I21="Resolved",I21="Closed"),IF(J21="","ADD CLOSE TIME","CLOSED"),IF(L21="","CHECK PRIORITY",IF(NOW()&gt;=L21,"CHECK NOW","ON TRACK")))))</f>
        <v/>
      </c>
    </row>
    <row r="22" ht="31" customHeight="1">
      <c r="A22" s="12" t="n"/>
      <c r="B22" s="26" t="n"/>
      <c r="C22" s="12" t="n"/>
      <c r="D22" s="12" t="n"/>
      <c r="E22" s="12" t="n"/>
      <c r="F22" s="12" t="n"/>
      <c r="G22" s="12" t="n"/>
      <c r="H22" s="12" t="n"/>
      <c r="I22" s="12" t="n"/>
      <c r="J22" s="26" t="n"/>
      <c r="K22" s="17">
        <f>IF(OR(A22="",B22="",B22&gt;NOW()),"",IF(OR(I22="Resolved",I22="Closed"),IF(OR(J22="",J22&lt;B22),"",IFERROR((J22-B22)*24,"")),IFERROR((NOW()-B22)*24,"")))</f>
        <v/>
      </c>
      <c r="L22" s="28">
        <f>IF(OR(A22="",B22="",B22&gt;NOW(),I22="Resolved",I22="Closed"),"",IFERROR(B22+VLOOKUP(H22,Assumptions!$J$4:$K$6,2,FALSE)/24,""))</f>
        <v/>
      </c>
      <c r="M22" s="19">
        <f>IF(A22="","",IF(OR(B22="",B22&gt;NOW(),AND(J22&lt;&gt;"",J22&lt;B22)),"CHECK DATE",IF(OR(I22="Resolved",I22="Closed"),IF(J22="","ADD CLOSE TIME","CLOSED"),IF(L22="","CHECK PRIORITY",IF(NOW()&gt;=L22,"CHECK NOW","ON TRACK")))))</f>
        <v/>
      </c>
    </row>
    <row r="23" ht="31" customHeight="1">
      <c r="A23" s="12" t="n"/>
      <c r="B23" s="26" t="n"/>
      <c r="C23" s="12" t="n"/>
      <c r="D23" s="12" t="n"/>
      <c r="E23" s="12" t="n"/>
      <c r="F23" s="12" t="n"/>
      <c r="G23" s="12" t="n"/>
      <c r="H23" s="12" t="n"/>
      <c r="I23" s="12" t="n"/>
      <c r="J23" s="26" t="n"/>
      <c r="K23" s="14">
        <f>IF(OR(A23="",B23="",B23&gt;NOW()),"",IF(OR(I23="Resolved",I23="Closed"),IF(OR(J23="",J23&lt;B23),"",IFERROR((J23-B23)*24,"")),IFERROR((NOW()-B23)*24,"")))</f>
        <v/>
      </c>
      <c r="L23" s="27">
        <f>IF(OR(A23="",B23="",B23&gt;NOW(),I23="Resolved",I23="Closed"),"",IFERROR(B23+VLOOKUP(H23,Assumptions!$J$4:$K$6,2,FALSE)/24,""))</f>
        <v/>
      </c>
      <c r="M23" s="16">
        <f>IF(A23="","",IF(OR(B23="",B23&gt;NOW(),AND(J23&lt;&gt;"",J23&lt;B23)),"CHECK DATE",IF(OR(I23="Resolved",I23="Closed"),IF(J23="","ADD CLOSE TIME","CLOSED"),IF(L23="","CHECK PRIORITY",IF(NOW()&gt;=L23,"CHECK NOW","ON TRACK")))))</f>
        <v/>
      </c>
    </row>
    <row r="24" ht="31" customHeight="1">
      <c r="A24" s="12" t="n"/>
      <c r="B24" s="26" t="n"/>
      <c r="C24" s="12" t="n"/>
      <c r="D24" s="12" t="n"/>
      <c r="E24" s="12" t="n"/>
      <c r="F24" s="12" t="n"/>
      <c r="G24" s="12" t="n"/>
      <c r="H24" s="12" t="n"/>
      <c r="I24" s="12" t="n"/>
      <c r="J24" s="26" t="n"/>
      <c r="K24" s="17">
        <f>IF(OR(A24="",B24="",B24&gt;NOW()),"",IF(OR(I24="Resolved",I24="Closed"),IF(OR(J24="",J24&lt;B24),"",IFERROR((J24-B24)*24,"")),IFERROR((NOW()-B24)*24,"")))</f>
        <v/>
      </c>
      <c r="L24" s="28">
        <f>IF(OR(A24="",B24="",B24&gt;NOW(),I24="Resolved",I24="Closed"),"",IFERROR(B24+VLOOKUP(H24,Assumptions!$J$4:$K$6,2,FALSE)/24,""))</f>
        <v/>
      </c>
      <c r="M24" s="19">
        <f>IF(A24="","",IF(OR(B24="",B24&gt;NOW(),AND(J24&lt;&gt;"",J24&lt;B24)),"CHECK DATE",IF(OR(I24="Resolved",I24="Closed"),IF(J24="","ADD CLOSE TIME","CLOSED"),IF(L24="","CHECK PRIORITY",IF(NOW()&gt;=L24,"CHECK NOW","ON TRACK")))))</f>
        <v/>
      </c>
    </row>
    <row r="25" ht="31" customHeight="1">
      <c r="A25" s="12" t="n"/>
      <c r="B25" s="26" t="n"/>
      <c r="C25" s="12" t="n"/>
      <c r="D25" s="12" t="n"/>
      <c r="E25" s="12" t="n"/>
      <c r="F25" s="12" t="n"/>
      <c r="G25" s="12" t="n"/>
      <c r="H25" s="12" t="n"/>
      <c r="I25" s="12" t="n"/>
      <c r="J25" s="26" t="n"/>
      <c r="K25" s="14">
        <f>IF(OR(A25="",B25="",B25&gt;NOW()),"",IF(OR(I25="Resolved",I25="Closed"),IF(OR(J25="",J25&lt;B25),"",IFERROR((J25-B25)*24,"")),IFERROR((NOW()-B25)*24,"")))</f>
        <v/>
      </c>
      <c r="L25" s="27">
        <f>IF(OR(A25="",B25="",B25&gt;NOW(),I25="Resolved",I25="Closed"),"",IFERROR(B25+VLOOKUP(H25,Assumptions!$J$4:$K$6,2,FALSE)/24,""))</f>
        <v/>
      </c>
      <c r="M25" s="16">
        <f>IF(A25="","",IF(OR(B25="",B25&gt;NOW(),AND(J25&lt;&gt;"",J25&lt;B25)),"CHECK DATE",IF(OR(I25="Resolved",I25="Closed"),IF(J25="","ADD CLOSE TIME","CLOSED"),IF(L25="","CHECK PRIORITY",IF(NOW()&gt;=L25,"CHECK NOW","ON TRACK")))))</f>
        <v/>
      </c>
    </row>
    <row r="26" ht="31" customHeight="1">
      <c r="A26" s="12" t="n"/>
      <c r="B26" s="26" t="n"/>
      <c r="C26" s="12" t="n"/>
      <c r="D26" s="12" t="n"/>
      <c r="E26" s="12" t="n"/>
      <c r="F26" s="12" t="n"/>
      <c r="G26" s="12" t="n"/>
      <c r="H26" s="12" t="n"/>
      <c r="I26" s="12" t="n"/>
      <c r="J26" s="26" t="n"/>
      <c r="K26" s="17">
        <f>IF(OR(A26="",B26="",B26&gt;NOW()),"",IF(OR(I26="Resolved",I26="Closed"),IF(OR(J26="",J26&lt;B26),"",IFERROR((J26-B26)*24,"")),IFERROR((NOW()-B26)*24,"")))</f>
        <v/>
      </c>
      <c r="L26" s="28">
        <f>IF(OR(A26="",B26="",B26&gt;NOW(),I26="Resolved",I26="Closed"),"",IFERROR(B26+VLOOKUP(H26,Assumptions!$J$4:$K$6,2,FALSE)/24,""))</f>
        <v/>
      </c>
      <c r="M26" s="19">
        <f>IF(A26="","",IF(OR(B26="",B26&gt;NOW(),AND(J26&lt;&gt;"",J26&lt;B26)),"CHECK DATE",IF(OR(I26="Resolved",I26="Closed"),IF(J26="","ADD CLOSE TIME","CLOSED"),IF(L26="","CHECK PRIORITY",IF(NOW()&gt;=L26,"CHECK NOW","ON TRACK")))))</f>
        <v/>
      </c>
    </row>
    <row r="27" ht="31" customHeight="1">
      <c r="A27" s="12" t="n"/>
      <c r="B27" s="26" t="n"/>
      <c r="C27" s="12" t="n"/>
      <c r="D27" s="12" t="n"/>
      <c r="E27" s="12" t="n"/>
      <c r="F27" s="12" t="n"/>
      <c r="G27" s="12" t="n"/>
      <c r="H27" s="12" t="n"/>
      <c r="I27" s="12" t="n"/>
      <c r="J27" s="26" t="n"/>
      <c r="K27" s="14">
        <f>IF(OR(A27="",B27="",B27&gt;NOW()),"",IF(OR(I27="Resolved",I27="Closed"),IF(OR(J27="",J27&lt;B27),"",IFERROR((J27-B27)*24,"")),IFERROR((NOW()-B27)*24,"")))</f>
        <v/>
      </c>
      <c r="L27" s="27">
        <f>IF(OR(A27="",B27="",B27&gt;NOW(),I27="Resolved",I27="Closed"),"",IFERROR(B27+VLOOKUP(H27,Assumptions!$J$4:$K$6,2,FALSE)/24,""))</f>
        <v/>
      </c>
      <c r="M27" s="16">
        <f>IF(A27="","",IF(OR(B27="",B27&gt;NOW(),AND(J27&lt;&gt;"",J27&lt;B27)),"CHECK DATE",IF(OR(I27="Resolved",I27="Closed"),IF(J27="","ADD CLOSE TIME","CLOSED"),IF(L27="","CHECK PRIORITY",IF(NOW()&gt;=L27,"CHECK NOW","ON TRACK")))))</f>
        <v/>
      </c>
    </row>
    <row r="28" ht="31" customHeight="1">
      <c r="A28" s="12" t="n"/>
      <c r="B28" s="26" t="n"/>
      <c r="C28" s="12" t="n"/>
      <c r="D28" s="12" t="n"/>
      <c r="E28" s="12" t="n"/>
      <c r="F28" s="12" t="n"/>
      <c r="G28" s="12" t="n"/>
      <c r="H28" s="12" t="n"/>
      <c r="I28" s="12" t="n"/>
      <c r="J28" s="26" t="n"/>
      <c r="K28" s="17">
        <f>IF(OR(A28="",B28="",B28&gt;NOW()),"",IF(OR(I28="Resolved",I28="Closed"),IF(OR(J28="",J28&lt;B28),"",IFERROR((J28-B28)*24,"")),IFERROR((NOW()-B28)*24,"")))</f>
        <v/>
      </c>
      <c r="L28" s="28">
        <f>IF(OR(A28="",B28="",B28&gt;NOW(),I28="Resolved",I28="Closed"),"",IFERROR(B28+VLOOKUP(H28,Assumptions!$J$4:$K$6,2,FALSE)/24,""))</f>
        <v/>
      </c>
      <c r="M28" s="19">
        <f>IF(A28="","",IF(OR(B28="",B28&gt;NOW(),AND(J28&lt;&gt;"",J28&lt;B28)),"CHECK DATE",IF(OR(I28="Resolved",I28="Closed"),IF(J28="","ADD CLOSE TIME","CLOSED"),IF(L28="","CHECK PRIORITY",IF(NOW()&gt;=L28,"CHECK NOW","ON TRACK")))))</f>
        <v/>
      </c>
    </row>
    <row r="29" ht="31" customHeight="1">
      <c r="A29" s="12" t="n"/>
      <c r="B29" s="26" t="n"/>
      <c r="C29" s="12" t="n"/>
      <c r="D29" s="12" t="n"/>
      <c r="E29" s="12" t="n"/>
      <c r="F29" s="12" t="n"/>
      <c r="G29" s="12" t="n"/>
      <c r="H29" s="12" t="n"/>
      <c r="I29" s="12" t="n"/>
      <c r="J29" s="26" t="n"/>
      <c r="K29" s="14">
        <f>IF(OR(A29="",B29="",B29&gt;NOW()),"",IF(OR(I29="Resolved",I29="Closed"),IF(OR(J29="",J29&lt;B29),"",IFERROR((J29-B29)*24,"")),IFERROR((NOW()-B29)*24,"")))</f>
        <v/>
      </c>
      <c r="L29" s="27">
        <f>IF(OR(A29="",B29="",B29&gt;NOW(),I29="Resolved",I29="Closed"),"",IFERROR(B29+VLOOKUP(H29,Assumptions!$J$4:$K$6,2,FALSE)/24,""))</f>
        <v/>
      </c>
      <c r="M29" s="16">
        <f>IF(A29="","",IF(OR(B29="",B29&gt;NOW(),AND(J29&lt;&gt;"",J29&lt;B29)),"CHECK DATE",IF(OR(I29="Resolved",I29="Closed"),IF(J29="","ADD CLOSE TIME","CLOSED"),IF(L29="","CHECK PRIORITY",IF(NOW()&gt;=L29,"CHECK NOW","ON TRACK")))))</f>
        <v/>
      </c>
    </row>
    <row r="30" ht="31" customHeight="1">
      <c r="A30" s="12" t="n"/>
      <c r="B30" s="26" t="n"/>
      <c r="C30" s="12" t="n"/>
      <c r="D30" s="12" t="n"/>
      <c r="E30" s="12" t="n"/>
      <c r="F30" s="12" t="n"/>
      <c r="G30" s="12" t="n"/>
      <c r="H30" s="12" t="n"/>
      <c r="I30" s="12" t="n"/>
      <c r="J30" s="26" t="n"/>
      <c r="K30" s="17">
        <f>IF(OR(A30="",B30="",B30&gt;NOW()),"",IF(OR(I30="Resolved",I30="Closed"),IF(OR(J30="",J30&lt;B30),"",IFERROR((J30-B30)*24,"")),IFERROR((NOW()-B30)*24,"")))</f>
        <v/>
      </c>
      <c r="L30" s="28">
        <f>IF(OR(A30="",B30="",B30&gt;NOW(),I30="Resolved",I30="Closed"),"",IFERROR(B30+VLOOKUP(H30,Assumptions!$J$4:$K$6,2,FALSE)/24,""))</f>
        <v/>
      </c>
      <c r="M30" s="19">
        <f>IF(A30="","",IF(OR(B30="",B30&gt;NOW(),AND(J30&lt;&gt;"",J30&lt;B30)),"CHECK DATE",IF(OR(I30="Resolved",I30="Closed"),IF(J30="","ADD CLOSE TIME","CLOSED"),IF(L30="","CHECK PRIORITY",IF(NOW()&gt;=L30,"CHECK NOW","ON TRACK")))))</f>
        <v/>
      </c>
    </row>
    <row r="31" ht="31" customHeight="1">
      <c r="A31" s="12" t="n"/>
      <c r="B31" s="26" t="n"/>
      <c r="C31" s="12" t="n"/>
      <c r="D31" s="12" t="n"/>
      <c r="E31" s="12" t="n"/>
      <c r="F31" s="12" t="n"/>
      <c r="G31" s="12" t="n"/>
      <c r="H31" s="12" t="n"/>
      <c r="I31" s="12" t="n"/>
      <c r="J31" s="26" t="n"/>
      <c r="K31" s="14">
        <f>IF(OR(A31="",B31="",B31&gt;NOW()),"",IF(OR(I31="Resolved",I31="Closed"),IF(OR(J31="",J31&lt;B31),"",IFERROR((J31-B31)*24,"")),IFERROR((NOW()-B31)*24,"")))</f>
        <v/>
      </c>
      <c r="L31" s="27">
        <f>IF(OR(A31="",B31="",B31&gt;NOW(),I31="Resolved",I31="Closed"),"",IFERROR(B31+VLOOKUP(H31,Assumptions!$J$4:$K$6,2,FALSE)/24,""))</f>
        <v/>
      </c>
      <c r="M31" s="16">
        <f>IF(A31="","",IF(OR(B31="",B31&gt;NOW(),AND(J31&lt;&gt;"",J31&lt;B31)),"CHECK DATE",IF(OR(I31="Resolved",I31="Closed"),IF(J31="","ADD CLOSE TIME","CLOSED"),IF(L31="","CHECK PRIORITY",IF(NOW()&gt;=L31,"CHECK NOW","ON TRACK")))))</f>
        <v/>
      </c>
    </row>
    <row r="32" ht="31" customHeight="1">
      <c r="A32" s="12" t="n"/>
      <c r="B32" s="26" t="n"/>
      <c r="C32" s="12" t="n"/>
      <c r="D32" s="12" t="n"/>
      <c r="E32" s="12" t="n"/>
      <c r="F32" s="12" t="n"/>
      <c r="G32" s="12" t="n"/>
      <c r="H32" s="12" t="n"/>
      <c r="I32" s="12" t="n"/>
      <c r="J32" s="26" t="n"/>
      <c r="K32" s="17">
        <f>IF(OR(A32="",B32="",B32&gt;NOW()),"",IF(OR(I32="Resolved",I32="Closed"),IF(OR(J32="",J32&lt;B32),"",IFERROR((J32-B32)*24,"")),IFERROR((NOW()-B32)*24,"")))</f>
        <v/>
      </c>
      <c r="L32" s="28">
        <f>IF(OR(A32="",B32="",B32&gt;NOW(),I32="Resolved",I32="Closed"),"",IFERROR(B32+VLOOKUP(H32,Assumptions!$J$4:$K$6,2,FALSE)/24,""))</f>
        <v/>
      </c>
      <c r="M32" s="19">
        <f>IF(A32="","",IF(OR(B32="",B32&gt;NOW(),AND(J32&lt;&gt;"",J32&lt;B32)),"CHECK DATE",IF(OR(I32="Resolved",I32="Closed"),IF(J32="","ADD CLOSE TIME","CLOSED"),IF(L32="","CHECK PRIORITY",IF(NOW()&gt;=L32,"CHECK NOW","ON TRACK")))))</f>
        <v/>
      </c>
    </row>
    <row r="33" ht="31" customHeight="1">
      <c r="A33" s="12" t="n"/>
      <c r="B33" s="26" t="n"/>
      <c r="C33" s="12" t="n"/>
      <c r="D33" s="12" t="n"/>
      <c r="E33" s="12" t="n"/>
      <c r="F33" s="12" t="n"/>
      <c r="G33" s="12" t="n"/>
      <c r="H33" s="12" t="n"/>
      <c r="I33" s="12" t="n"/>
      <c r="J33" s="26" t="n"/>
      <c r="K33" s="14">
        <f>IF(OR(A33="",B33="",B33&gt;NOW()),"",IF(OR(I33="Resolved",I33="Closed"),IF(OR(J33="",J33&lt;B33),"",IFERROR((J33-B33)*24,"")),IFERROR((NOW()-B33)*24,"")))</f>
        <v/>
      </c>
      <c r="L33" s="27">
        <f>IF(OR(A33="",B33="",B33&gt;NOW(),I33="Resolved",I33="Closed"),"",IFERROR(B33+VLOOKUP(H33,Assumptions!$J$4:$K$6,2,FALSE)/24,""))</f>
        <v/>
      </c>
      <c r="M33" s="16">
        <f>IF(A33="","",IF(OR(B33="",B33&gt;NOW(),AND(J33&lt;&gt;"",J33&lt;B33)),"CHECK DATE",IF(OR(I33="Resolved",I33="Closed"),IF(J33="","ADD CLOSE TIME","CLOSED"),IF(L33="","CHECK PRIORITY",IF(NOW()&gt;=L33,"CHECK NOW","ON TRACK")))))</f>
        <v/>
      </c>
    </row>
    <row r="34" ht="31" customHeight="1">
      <c r="A34" s="12" t="n"/>
      <c r="B34" s="26" t="n"/>
      <c r="C34" s="12" t="n"/>
      <c r="D34" s="12" t="n"/>
      <c r="E34" s="12" t="n"/>
      <c r="F34" s="12" t="n"/>
      <c r="G34" s="12" t="n"/>
      <c r="H34" s="12" t="n"/>
      <c r="I34" s="12" t="n"/>
      <c r="J34" s="26" t="n"/>
      <c r="K34" s="17">
        <f>IF(OR(A34="",B34="",B34&gt;NOW()),"",IF(OR(I34="Resolved",I34="Closed"),IF(OR(J34="",J34&lt;B34),"",IFERROR((J34-B34)*24,"")),IFERROR((NOW()-B34)*24,"")))</f>
        <v/>
      </c>
      <c r="L34" s="28">
        <f>IF(OR(A34="",B34="",B34&gt;NOW(),I34="Resolved",I34="Closed"),"",IFERROR(B34+VLOOKUP(H34,Assumptions!$J$4:$K$6,2,FALSE)/24,""))</f>
        <v/>
      </c>
      <c r="M34" s="19">
        <f>IF(A34="","",IF(OR(B34="",B34&gt;NOW(),AND(J34&lt;&gt;"",J34&lt;B34)),"CHECK DATE",IF(OR(I34="Resolved",I34="Closed"),IF(J34="","ADD CLOSE TIME","CLOSED"),IF(L34="","CHECK PRIORITY",IF(NOW()&gt;=L34,"CHECK NOW","ON TRACK")))))</f>
        <v/>
      </c>
    </row>
    <row r="35" ht="31" customHeight="1">
      <c r="A35" s="12" t="n"/>
      <c r="B35" s="26" t="n"/>
      <c r="C35" s="12" t="n"/>
      <c r="D35" s="12" t="n"/>
      <c r="E35" s="12" t="n"/>
      <c r="F35" s="12" t="n"/>
      <c r="G35" s="12" t="n"/>
      <c r="H35" s="12" t="n"/>
      <c r="I35" s="12" t="n"/>
      <c r="J35" s="26" t="n"/>
      <c r="K35" s="14">
        <f>IF(OR(A35="",B35="",B35&gt;NOW()),"",IF(OR(I35="Resolved",I35="Closed"),IF(OR(J35="",J35&lt;B35),"",IFERROR((J35-B35)*24,"")),IFERROR((NOW()-B35)*24,"")))</f>
        <v/>
      </c>
      <c r="L35" s="27">
        <f>IF(OR(A35="",B35="",B35&gt;NOW(),I35="Resolved",I35="Closed"),"",IFERROR(B35+VLOOKUP(H35,Assumptions!$J$4:$K$6,2,FALSE)/24,""))</f>
        <v/>
      </c>
      <c r="M35" s="16">
        <f>IF(A35="","",IF(OR(B35="",B35&gt;NOW(),AND(J35&lt;&gt;"",J35&lt;B35)),"CHECK DATE",IF(OR(I35="Resolved",I35="Closed"),IF(J35="","ADD CLOSE TIME","CLOSED"),IF(L35="","CHECK PRIORITY",IF(NOW()&gt;=L35,"CHECK NOW","ON TRACK")))))</f>
        <v/>
      </c>
    </row>
    <row r="36" ht="31" customHeight="1">
      <c r="A36" s="12" t="n"/>
      <c r="B36" s="26" t="n"/>
      <c r="C36" s="12" t="n"/>
      <c r="D36" s="12" t="n"/>
      <c r="E36" s="12" t="n"/>
      <c r="F36" s="12" t="n"/>
      <c r="G36" s="12" t="n"/>
      <c r="H36" s="12" t="n"/>
      <c r="I36" s="12" t="n"/>
      <c r="J36" s="26" t="n"/>
      <c r="K36" s="17">
        <f>IF(OR(A36="",B36="",B36&gt;NOW()),"",IF(OR(I36="Resolved",I36="Closed"),IF(OR(J36="",J36&lt;B36),"",IFERROR((J36-B36)*24,"")),IFERROR((NOW()-B36)*24,"")))</f>
        <v/>
      </c>
      <c r="L36" s="28">
        <f>IF(OR(A36="",B36="",B36&gt;NOW(),I36="Resolved",I36="Closed"),"",IFERROR(B36+VLOOKUP(H36,Assumptions!$J$4:$K$6,2,FALSE)/24,""))</f>
        <v/>
      </c>
      <c r="M36" s="19">
        <f>IF(A36="","",IF(OR(B36="",B36&gt;NOW(),AND(J36&lt;&gt;"",J36&lt;B36)),"CHECK DATE",IF(OR(I36="Resolved",I36="Closed"),IF(J36="","ADD CLOSE TIME","CLOSED"),IF(L36="","CHECK PRIORITY",IF(NOW()&gt;=L36,"CHECK NOW","ON TRACK")))))</f>
        <v/>
      </c>
    </row>
    <row r="37" ht="31" customHeight="1">
      <c r="A37" s="12" t="n"/>
      <c r="B37" s="26" t="n"/>
      <c r="C37" s="12" t="n"/>
      <c r="D37" s="12" t="n"/>
      <c r="E37" s="12" t="n"/>
      <c r="F37" s="12" t="n"/>
      <c r="G37" s="12" t="n"/>
      <c r="H37" s="12" t="n"/>
      <c r="I37" s="12" t="n"/>
      <c r="J37" s="26" t="n"/>
      <c r="K37" s="14">
        <f>IF(OR(A37="",B37="",B37&gt;NOW()),"",IF(OR(I37="Resolved",I37="Closed"),IF(OR(J37="",J37&lt;B37),"",IFERROR((J37-B37)*24,"")),IFERROR((NOW()-B37)*24,"")))</f>
        <v/>
      </c>
      <c r="L37" s="27">
        <f>IF(OR(A37="",B37="",B37&gt;NOW(),I37="Resolved",I37="Closed"),"",IFERROR(B37+VLOOKUP(H37,Assumptions!$J$4:$K$6,2,FALSE)/24,""))</f>
        <v/>
      </c>
      <c r="M37" s="16">
        <f>IF(A37="","",IF(OR(B37="",B37&gt;NOW(),AND(J37&lt;&gt;"",J37&lt;B37)),"CHECK DATE",IF(OR(I37="Resolved",I37="Closed"),IF(J37="","ADD CLOSE TIME","CLOSED"),IF(L37="","CHECK PRIORITY",IF(NOW()&gt;=L37,"CHECK NOW","ON TRACK")))))</f>
        <v/>
      </c>
    </row>
    <row r="38" ht="31" customHeight="1">
      <c r="A38" s="12" t="n"/>
      <c r="B38" s="26" t="n"/>
      <c r="C38" s="12" t="n"/>
      <c r="D38" s="12" t="n"/>
      <c r="E38" s="12" t="n"/>
      <c r="F38" s="12" t="n"/>
      <c r="G38" s="12" t="n"/>
      <c r="H38" s="12" t="n"/>
      <c r="I38" s="12" t="n"/>
      <c r="J38" s="26" t="n"/>
      <c r="K38" s="17">
        <f>IF(OR(A38="",B38="",B38&gt;NOW()),"",IF(OR(I38="Resolved",I38="Closed"),IF(OR(J38="",J38&lt;B38),"",IFERROR((J38-B38)*24,"")),IFERROR((NOW()-B38)*24,"")))</f>
        <v/>
      </c>
      <c r="L38" s="28">
        <f>IF(OR(A38="",B38="",B38&gt;NOW(),I38="Resolved",I38="Closed"),"",IFERROR(B38+VLOOKUP(H38,Assumptions!$J$4:$K$6,2,FALSE)/24,""))</f>
        <v/>
      </c>
      <c r="M38" s="19">
        <f>IF(A38="","",IF(OR(B38="",B38&gt;NOW(),AND(J38&lt;&gt;"",J38&lt;B38)),"CHECK DATE",IF(OR(I38="Resolved",I38="Closed"),IF(J38="","ADD CLOSE TIME","CLOSED"),IF(L38="","CHECK PRIORITY",IF(NOW()&gt;=L38,"CHECK NOW","ON TRACK")))))</f>
        <v/>
      </c>
    </row>
    <row r="39" ht="31" customHeight="1">
      <c r="A39" s="12" t="n"/>
      <c r="B39" s="26" t="n"/>
      <c r="C39" s="12" t="n"/>
      <c r="D39" s="12" t="n"/>
      <c r="E39" s="12" t="n"/>
      <c r="F39" s="12" t="n"/>
      <c r="G39" s="12" t="n"/>
      <c r="H39" s="12" t="n"/>
      <c r="I39" s="12" t="n"/>
      <c r="J39" s="26" t="n"/>
      <c r="K39" s="14">
        <f>IF(OR(A39="",B39="",B39&gt;NOW()),"",IF(OR(I39="Resolved",I39="Closed"),IF(OR(J39="",J39&lt;B39),"",IFERROR((J39-B39)*24,"")),IFERROR((NOW()-B39)*24,"")))</f>
        <v/>
      </c>
      <c r="L39" s="27">
        <f>IF(OR(A39="",B39="",B39&gt;NOW(),I39="Resolved",I39="Closed"),"",IFERROR(B39+VLOOKUP(H39,Assumptions!$J$4:$K$6,2,FALSE)/24,""))</f>
        <v/>
      </c>
      <c r="M39" s="16">
        <f>IF(A39="","",IF(OR(B39="",B39&gt;NOW(),AND(J39&lt;&gt;"",J39&lt;B39)),"CHECK DATE",IF(OR(I39="Resolved",I39="Closed"),IF(J39="","ADD CLOSE TIME","CLOSED"),IF(L39="","CHECK PRIORITY",IF(NOW()&gt;=L39,"CHECK NOW","ON TRACK")))))</f>
        <v/>
      </c>
    </row>
    <row r="40" ht="31" customHeight="1">
      <c r="A40" s="12" t="n"/>
      <c r="B40" s="26" t="n"/>
      <c r="C40" s="12" t="n"/>
      <c r="D40" s="12" t="n"/>
      <c r="E40" s="12" t="n"/>
      <c r="F40" s="12" t="n"/>
      <c r="G40" s="12" t="n"/>
      <c r="H40" s="12" t="n"/>
      <c r="I40" s="12" t="n"/>
      <c r="J40" s="26" t="n"/>
      <c r="K40" s="17">
        <f>IF(OR(A40="",B40="",B40&gt;NOW()),"",IF(OR(I40="Resolved",I40="Closed"),IF(OR(J40="",J40&lt;B40),"",IFERROR((J40-B40)*24,"")),IFERROR((NOW()-B40)*24,"")))</f>
        <v/>
      </c>
      <c r="L40" s="28">
        <f>IF(OR(A40="",B40="",B40&gt;NOW(),I40="Resolved",I40="Closed"),"",IFERROR(B40+VLOOKUP(H40,Assumptions!$J$4:$K$6,2,FALSE)/24,""))</f>
        <v/>
      </c>
      <c r="M40" s="19">
        <f>IF(A40="","",IF(OR(B40="",B40&gt;NOW(),AND(J40&lt;&gt;"",J40&lt;B40)),"CHECK DATE",IF(OR(I40="Resolved",I40="Closed"),IF(J40="","ADD CLOSE TIME","CLOSED"),IF(L40="","CHECK PRIORITY",IF(NOW()&gt;=L40,"CHECK NOW","ON TRACK")))))</f>
        <v/>
      </c>
    </row>
    <row r="41" ht="31" customHeight="1">
      <c r="A41" s="12" t="n"/>
      <c r="B41" s="26" t="n"/>
      <c r="C41" s="12" t="n"/>
      <c r="D41" s="12" t="n"/>
      <c r="E41" s="12" t="n"/>
      <c r="F41" s="12" t="n"/>
      <c r="G41" s="12" t="n"/>
      <c r="H41" s="12" t="n"/>
      <c r="I41" s="12" t="n"/>
      <c r="J41" s="26" t="n"/>
      <c r="K41" s="14">
        <f>IF(OR(A41="",B41="",B41&gt;NOW()),"",IF(OR(I41="Resolved",I41="Closed"),IF(OR(J41="",J41&lt;B41),"",IFERROR((J41-B41)*24,"")),IFERROR((NOW()-B41)*24,"")))</f>
        <v/>
      </c>
      <c r="L41" s="27">
        <f>IF(OR(A41="",B41="",B41&gt;NOW(),I41="Resolved",I41="Closed"),"",IFERROR(B41+VLOOKUP(H41,Assumptions!$J$4:$K$6,2,FALSE)/24,""))</f>
        <v/>
      </c>
      <c r="M41" s="16">
        <f>IF(A41="","",IF(OR(B41="",B41&gt;NOW(),AND(J41&lt;&gt;"",J41&lt;B41)),"CHECK DATE",IF(OR(I41="Resolved",I41="Closed"),IF(J41="","ADD CLOSE TIME","CLOSED"),IF(L41="","CHECK PRIORITY",IF(NOW()&gt;=L41,"CHECK NOW","ON TRACK")))))</f>
        <v/>
      </c>
    </row>
    <row r="42" ht="31" customHeight="1">
      <c r="A42" s="12" t="n"/>
      <c r="B42" s="26" t="n"/>
      <c r="C42" s="12" t="n"/>
      <c r="D42" s="12" t="n"/>
      <c r="E42" s="12" t="n"/>
      <c r="F42" s="12" t="n"/>
      <c r="G42" s="12" t="n"/>
      <c r="H42" s="12" t="n"/>
      <c r="I42" s="12" t="n"/>
      <c r="J42" s="26" t="n"/>
      <c r="K42" s="17">
        <f>IF(OR(A42="",B42="",B42&gt;NOW()),"",IF(OR(I42="Resolved",I42="Closed"),IF(OR(J42="",J42&lt;B42),"",IFERROR((J42-B42)*24,"")),IFERROR((NOW()-B42)*24,"")))</f>
        <v/>
      </c>
      <c r="L42" s="28">
        <f>IF(OR(A42="",B42="",B42&gt;NOW(),I42="Resolved",I42="Closed"),"",IFERROR(B42+VLOOKUP(H42,Assumptions!$J$4:$K$6,2,FALSE)/24,""))</f>
        <v/>
      </c>
      <c r="M42" s="19">
        <f>IF(A42="","",IF(OR(B42="",B42&gt;NOW(),AND(J42&lt;&gt;"",J42&lt;B42)),"CHECK DATE",IF(OR(I42="Resolved",I42="Closed"),IF(J42="","ADD CLOSE TIME","CLOSED"),IF(L42="","CHECK PRIORITY",IF(NOW()&gt;=L42,"CHECK NOW","ON TRACK")))))</f>
        <v/>
      </c>
    </row>
    <row r="43" ht="31" customHeight="1">
      <c r="A43" s="12" t="n"/>
      <c r="B43" s="26" t="n"/>
      <c r="C43" s="12" t="n"/>
      <c r="D43" s="12" t="n"/>
      <c r="E43" s="12" t="n"/>
      <c r="F43" s="12" t="n"/>
      <c r="G43" s="12" t="n"/>
      <c r="H43" s="12" t="n"/>
      <c r="I43" s="12" t="n"/>
      <c r="J43" s="26" t="n"/>
      <c r="K43" s="14">
        <f>IF(OR(A43="",B43="",B43&gt;NOW()),"",IF(OR(I43="Resolved",I43="Closed"),IF(OR(J43="",J43&lt;B43),"",IFERROR((J43-B43)*24,"")),IFERROR((NOW()-B43)*24,"")))</f>
        <v/>
      </c>
      <c r="L43" s="27">
        <f>IF(OR(A43="",B43="",B43&gt;NOW(),I43="Resolved",I43="Closed"),"",IFERROR(B43+VLOOKUP(H43,Assumptions!$J$4:$K$6,2,FALSE)/24,""))</f>
        <v/>
      </c>
      <c r="M43" s="16">
        <f>IF(A43="","",IF(OR(B43="",B43&gt;NOW(),AND(J43&lt;&gt;"",J43&lt;B43)),"CHECK DATE",IF(OR(I43="Resolved",I43="Closed"),IF(J43="","ADD CLOSE TIME","CLOSED"),IF(L43="","CHECK PRIORITY",IF(NOW()&gt;=L43,"CHECK NOW","ON TRACK")))))</f>
        <v/>
      </c>
    </row>
    <row r="44" ht="31" customHeight="1">
      <c r="A44" s="12" t="n"/>
      <c r="B44" s="26" t="n"/>
      <c r="C44" s="12" t="n"/>
      <c r="D44" s="12" t="n"/>
      <c r="E44" s="12" t="n"/>
      <c r="F44" s="12" t="n"/>
      <c r="G44" s="12" t="n"/>
      <c r="H44" s="12" t="n"/>
      <c r="I44" s="12" t="n"/>
      <c r="J44" s="26" t="n"/>
      <c r="K44" s="17">
        <f>IF(OR(A44="",B44="",B44&gt;NOW()),"",IF(OR(I44="Resolved",I44="Closed"),IF(OR(J44="",J44&lt;B44),"",IFERROR((J44-B44)*24,"")),IFERROR((NOW()-B44)*24,"")))</f>
        <v/>
      </c>
      <c r="L44" s="28">
        <f>IF(OR(A44="",B44="",B44&gt;NOW(),I44="Resolved",I44="Closed"),"",IFERROR(B44+VLOOKUP(H44,Assumptions!$J$4:$K$6,2,FALSE)/24,""))</f>
        <v/>
      </c>
      <c r="M44" s="19">
        <f>IF(A44="","",IF(OR(B44="",B44&gt;NOW(),AND(J44&lt;&gt;"",J44&lt;B44)),"CHECK DATE",IF(OR(I44="Resolved",I44="Closed"),IF(J44="","ADD CLOSE TIME","CLOSED"),IF(L44="","CHECK PRIORITY",IF(NOW()&gt;=L44,"CHECK NOW","ON TRACK")))))</f>
        <v/>
      </c>
    </row>
    <row r="45" ht="31" customHeight="1">
      <c r="A45" s="12" t="n"/>
      <c r="B45" s="26" t="n"/>
      <c r="C45" s="12" t="n"/>
      <c r="D45" s="12" t="n"/>
      <c r="E45" s="12" t="n"/>
      <c r="F45" s="12" t="n"/>
      <c r="G45" s="12" t="n"/>
      <c r="H45" s="12" t="n"/>
      <c r="I45" s="12" t="n"/>
      <c r="J45" s="26" t="n"/>
      <c r="K45" s="14">
        <f>IF(OR(A45="",B45="",B45&gt;NOW()),"",IF(OR(I45="Resolved",I45="Closed"),IF(OR(J45="",J45&lt;B45),"",IFERROR((J45-B45)*24,"")),IFERROR((NOW()-B45)*24,"")))</f>
        <v/>
      </c>
      <c r="L45" s="27">
        <f>IF(OR(A45="",B45="",B45&gt;NOW(),I45="Resolved",I45="Closed"),"",IFERROR(B45+VLOOKUP(H45,Assumptions!$J$4:$K$6,2,FALSE)/24,""))</f>
        <v/>
      </c>
      <c r="M45" s="16">
        <f>IF(A45="","",IF(OR(B45="",B45&gt;NOW(),AND(J45&lt;&gt;"",J45&lt;B45)),"CHECK DATE",IF(OR(I45="Resolved",I45="Closed"),IF(J45="","ADD CLOSE TIME","CLOSED"),IF(L45="","CHECK PRIORITY",IF(NOW()&gt;=L45,"CHECK NOW","ON TRACK")))))</f>
        <v/>
      </c>
    </row>
    <row r="46" ht="31" customHeight="1">
      <c r="A46" s="12" t="n"/>
      <c r="B46" s="26" t="n"/>
      <c r="C46" s="12" t="n"/>
      <c r="D46" s="12" t="n"/>
      <c r="E46" s="12" t="n"/>
      <c r="F46" s="12" t="n"/>
      <c r="G46" s="12" t="n"/>
      <c r="H46" s="12" t="n"/>
      <c r="I46" s="12" t="n"/>
      <c r="J46" s="26" t="n"/>
      <c r="K46" s="17">
        <f>IF(OR(A46="",B46="",B46&gt;NOW()),"",IF(OR(I46="Resolved",I46="Closed"),IF(OR(J46="",J46&lt;B46),"",IFERROR((J46-B46)*24,"")),IFERROR((NOW()-B46)*24,"")))</f>
        <v/>
      </c>
      <c r="L46" s="28">
        <f>IF(OR(A46="",B46="",B46&gt;NOW(),I46="Resolved",I46="Closed"),"",IFERROR(B46+VLOOKUP(H46,Assumptions!$J$4:$K$6,2,FALSE)/24,""))</f>
        <v/>
      </c>
      <c r="M46" s="19">
        <f>IF(A46="","",IF(OR(B46="",B46&gt;NOW(),AND(J46&lt;&gt;"",J46&lt;B46)),"CHECK DATE",IF(OR(I46="Resolved",I46="Closed"),IF(J46="","ADD CLOSE TIME","CLOSED"),IF(L46="","CHECK PRIORITY",IF(NOW()&gt;=L46,"CHECK NOW","ON TRACK")))))</f>
        <v/>
      </c>
    </row>
    <row r="47" ht="31" customHeight="1">
      <c r="A47" s="12" t="n"/>
      <c r="B47" s="26" t="n"/>
      <c r="C47" s="12" t="n"/>
      <c r="D47" s="12" t="n"/>
      <c r="E47" s="12" t="n"/>
      <c r="F47" s="12" t="n"/>
      <c r="G47" s="12" t="n"/>
      <c r="H47" s="12" t="n"/>
      <c r="I47" s="12" t="n"/>
      <c r="J47" s="26" t="n"/>
      <c r="K47" s="14">
        <f>IF(OR(A47="",B47="",B47&gt;NOW()),"",IF(OR(I47="Resolved",I47="Closed"),IF(OR(J47="",J47&lt;B47),"",IFERROR((J47-B47)*24,"")),IFERROR((NOW()-B47)*24,"")))</f>
        <v/>
      </c>
      <c r="L47" s="27">
        <f>IF(OR(A47="",B47="",B47&gt;NOW(),I47="Resolved",I47="Closed"),"",IFERROR(B47+VLOOKUP(H47,Assumptions!$J$4:$K$6,2,FALSE)/24,""))</f>
        <v/>
      </c>
      <c r="M47" s="16">
        <f>IF(A47="","",IF(OR(B47="",B47&gt;NOW(),AND(J47&lt;&gt;"",J47&lt;B47)),"CHECK DATE",IF(OR(I47="Resolved",I47="Closed"),IF(J47="","ADD CLOSE TIME","CLOSED"),IF(L47="","CHECK PRIORITY",IF(NOW()&gt;=L47,"CHECK NOW","ON TRACK")))))</f>
        <v/>
      </c>
    </row>
    <row r="48" ht="31" customHeight="1">
      <c r="A48" s="12" t="n"/>
      <c r="B48" s="26" t="n"/>
      <c r="C48" s="12" t="n"/>
      <c r="D48" s="12" t="n"/>
      <c r="E48" s="12" t="n"/>
      <c r="F48" s="12" t="n"/>
      <c r="G48" s="12" t="n"/>
      <c r="H48" s="12" t="n"/>
      <c r="I48" s="12" t="n"/>
      <c r="J48" s="26" t="n"/>
      <c r="K48" s="17">
        <f>IF(OR(A48="",B48="",B48&gt;NOW()),"",IF(OR(I48="Resolved",I48="Closed"),IF(OR(J48="",J48&lt;B48),"",IFERROR((J48-B48)*24,"")),IFERROR((NOW()-B48)*24,"")))</f>
        <v/>
      </c>
      <c r="L48" s="28">
        <f>IF(OR(A48="",B48="",B48&gt;NOW(),I48="Resolved",I48="Closed"),"",IFERROR(B48+VLOOKUP(H48,Assumptions!$J$4:$K$6,2,FALSE)/24,""))</f>
        <v/>
      </c>
      <c r="M48" s="19">
        <f>IF(A48="","",IF(OR(B48="",B48&gt;NOW(),AND(J48&lt;&gt;"",J48&lt;B48)),"CHECK DATE",IF(OR(I48="Resolved",I48="Closed"),IF(J48="","ADD CLOSE TIME","CLOSED"),IF(L48="","CHECK PRIORITY",IF(NOW()&gt;=L48,"CHECK NOW","ON TRACK")))))</f>
        <v/>
      </c>
    </row>
    <row r="49" ht="31" customHeight="1">
      <c r="A49" s="12" t="n"/>
      <c r="B49" s="26" t="n"/>
      <c r="C49" s="12" t="n"/>
      <c r="D49" s="12" t="n"/>
      <c r="E49" s="12" t="n"/>
      <c r="F49" s="12" t="n"/>
      <c r="G49" s="12" t="n"/>
      <c r="H49" s="12" t="n"/>
      <c r="I49" s="12" t="n"/>
      <c r="J49" s="26" t="n"/>
      <c r="K49" s="14">
        <f>IF(OR(A49="",B49="",B49&gt;NOW()),"",IF(OR(I49="Resolved",I49="Closed"),IF(OR(J49="",J49&lt;B49),"",IFERROR((J49-B49)*24,"")),IFERROR((NOW()-B49)*24,"")))</f>
        <v/>
      </c>
      <c r="L49" s="27">
        <f>IF(OR(A49="",B49="",B49&gt;NOW(),I49="Resolved",I49="Closed"),"",IFERROR(B49+VLOOKUP(H49,Assumptions!$J$4:$K$6,2,FALSE)/24,""))</f>
        <v/>
      </c>
      <c r="M49" s="16">
        <f>IF(A49="","",IF(OR(B49="",B49&gt;NOW(),AND(J49&lt;&gt;"",J49&lt;B49)),"CHECK DATE",IF(OR(I49="Resolved",I49="Closed"),IF(J49="","ADD CLOSE TIME","CLOSED"),IF(L49="","CHECK PRIORITY",IF(NOW()&gt;=L49,"CHECK NOW","ON TRACK")))))</f>
        <v/>
      </c>
    </row>
    <row r="50" ht="31" customHeight="1">
      <c r="A50" s="12" t="n"/>
      <c r="B50" s="26" t="n"/>
      <c r="C50" s="12" t="n"/>
      <c r="D50" s="12" t="n"/>
      <c r="E50" s="12" t="n"/>
      <c r="F50" s="12" t="n"/>
      <c r="G50" s="12" t="n"/>
      <c r="H50" s="12" t="n"/>
      <c r="I50" s="12" t="n"/>
      <c r="J50" s="26" t="n"/>
      <c r="K50" s="17">
        <f>IF(OR(A50="",B50="",B50&gt;NOW()),"",IF(OR(I50="Resolved",I50="Closed"),IF(OR(J50="",J50&lt;B50),"",IFERROR((J50-B50)*24,"")),IFERROR((NOW()-B50)*24,"")))</f>
        <v/>
      </c>
      <c r="L50" s="28">
        <f>IF(OR(A50="",B50="",B50&gt;NOW(),I50="Resolved",I50="Closed"),"",IFERROR(B50+VLOOKUP(H50,Assumptions!$J$4:$K$6,2,FALSE)/24,""))</f>
        <v/>
      </c>
      <c r="M50" s="19">
        <f>IF(A50="","",IF(OR(B50="",B50&gt;NOW(),AND(J50&lt;&gt;"",J50&lt;B50)),"CHECK DATE",IF(OR(I50="Resolved",I50="Closed"),IF(J50="","ADD CLOSE TIME","CLOSED"),IF(L50="","CHECK PRIORITY",IF(NOW()&gt;=L50,"CHECK NOW","ON TRACK")))))</f>
        <v/>
      </c>
    </row>
    <row r="51" ht="31" customHeight="1">
      <c r="A51" s="12" t="n"/>
      <c r="B51" s="26" t="n"/>
      <c r="C51" s="12" t="n"/>
      <c r="D51" s="12" t="n"/>
      <c r="E51" s="12" t="n"/>
      <c r="F51" s="12" t="n"/>
      <c r="G51" s="12" t="n"/>
      <c r="H51" s="12" t="n"/>
      <c r="I51" s="12" t="n"/>
      <c r="J51" s="26" t="n"/>
      <c r="K51" s="14">
        <f>IF(OR(A51="",B51="",B51&gt;NOW()),"",IF(OR(I51="Resolved",I51="Closed"),IF(OR(J51="",J51&lt;B51),"",IFERROR((J51-B51)*24,"")),IFERROR((NOW()-B51)*24,"")))</f>
        <v/>
      </c>
      <c r="L51" s="27">
        <f>IF(OR(A51="",B51="",B51&gt;NOW(),I51="Resolved",I51="Closed"),"",IFERROR(B51+VLOOKUP(H51,Assumptions!$J$4:$K$6,2,FALSE)/24,""))</f>
        <v/>
      </c>
      <c r="M51" s="16">
        <f>IF(A51="","",IF(OR(B51="",B51&gt;NOW(),AND(J51&lt;&gt;"",J51&lt;B51)),"CHECK DATE",IF(OR(I51="Resolved",I51="Closed"),IF(J51="","ADD CLOSE TIME","CLOSED"),IF(L51="","CHECK PRIORITY",IF(NOW()&gt;=L51,"CHECK NOW","ON TRACK")))))</f>
        <v/>
      </c>
    </row>
    <row r="52" ht="31" customHeight="1">
      <c r="A52" s="12" t="n"/>
      <c r="B52" s="26" t="n"/>
      <c r="C52" s="12" t="n"/>
      <c r="D52" s="12" t="n"/>
      <c r="E52" s="12" t="n"/>
      <c r="F52" s="12" t="n"/>
      <c r="G52" s="12" t="n"/>
      <c r="H52" s="12" t="n"/>
      <c r="I52" s="12" t="n"/>
      <c r="J52" s="26" t="n"/>
      <c r="K52" s="17">
        <f>IF(OR(A52="",B52="",B52&gt;NOW()),"",IF(OR(I52="Resolved",I52="Closed"),IF(OR(J52="",J52&lt;B52),"",IFERROR((J52-B52)*24,"")),IFERROR((NOW()-B52)*24,"")))</f>
        <v/>
      </c>
      <c r="L52" s="28">
        <f>IF(OR(A52="",B52="",B52&gt;NOW(),I52="Resolved",I52="Closed"),"",IFERROR(B52+VLOOKUP(H52,Assumptions!$J$4:$K$6,2,FALSE)/24,""))</f>
        <v/>
      </c>
      <c r="M52" s="19">
        <f>IF(A52="","",IF(OR(B52="",B52&gt;NOW(),AND(J52&lt;&gt;"",J52&lt;B52)),"CHECK DATE",IF(OR(I52="Resolved",I52="Closed"),IF(J52="","ADD CLOSE TIME","CLOSED"),IF(L52="","CHECK PRIORITY",IF(NOW()&gt;=L52,"CHECK NOW","ON TRACK")))))</f>
        <v/>
      </c>
    </row>
    <row r="53" ht="31" customHeight="1">
      <c r="A53" s="12" t="n"/>
      <c r="B53" s="26" t="n"/>
      <c r="C53" s="12" t="n"/>
      <c r="D53" s="12" t="n"/>
      <c r="E53" s="12" t="n"/>
      <c r="F53" s="12" t="n"/>
      <c r="G53" s="12" t="n"/>
      <c r="H53" s="12" t="n"/>
      <c r="I53" s="12" t="n"/>
      <c r="J53" s="26" t="n"/>
      <c r="K53" s="14">
        <f>IF(OR(A53="",B53="",B53&gt;NOW()),"",IF(OR(I53="Resolved",I53="Closed"),IF(OR(J53="",J53&lt;B53),"",IFERROR((J53-B53)*24,"")),IFERROR((NOW()-B53)*24,"")))</f>
        <v/>
      </c>
      <c r="L53" s="27">
        <f>IF(OR(A53="",B53="",B53&gt;NOW(),I53="Resolved",I53="Closed"),"",IFERROR(B53+VLOOKUP(H53,Assumptions!$J$4:$K$6,2,FALSE)/24,""))</f>
        <v/>
      </c>
      <c r="M53" s="16">
        <f>IF(A53="","",IF(OR(B53="",B53&gt;NOW(),AND(J53&lt;&gt;"",J53&lt;B53)),"CHECK DATE",IF(OR(I53="Resolved",I53="Closed"),IF(J53="","ADD CLOSE TIME","CLOSED"),IF(L53="","CHECK PRIORITY",IF(NOW()&gt;=L53,"CHECK NOW","ON TRACK")))))</f>
        <v/>
      </c>
    </row>
    <row r="54" ht="31" customHeight="1">
      <c r="A54" s="12" t="n"/>
      <c r="B54" s="26" t="n"/>
      <c r="C54" s="12" t="n"/>
      <c r="D54" s="12" t="n"/>
      <c r="E54" s="12" t="n"/>
      <c r="F54" s="12" t="n"/>
      <c r="G54" s="12" t="n"/>
      <c r="H54" s="12" t="n"/>
      <c r="I54" s="12" t="n"/>
      <c r="J54" s="26" t="n"/>
      <c r="K54" s="17">
        <f>IF(OR(A54="",B54="",B54&gt;NOW()),"",IF(OR(I54="Resolved",I54="Closed"),IF(OR(J54="",J54&lt;B54),"",IFERROR((J54-B54)*24,"")),IFERROR((NOW()-B54)*24,"")))</f>
        <v/>
      </c>
      <c r="L54" s="28">
        <f>IF(OR(A54="",B54="",B54&gt;NOW(),I54="Resolved",I54="Closed"),"",IFERROR(B54+VLOOKUP(H54,Assumptions!$J$4:$K$6,2,FALSE)/24,""))</f>
        <v/>
      </c>
      <c r="M54" s="19">
        <f>IF(A54="","",IF(OR(B54="",B54&gt;NOW(),AND(J54&lt;&gt;"",J54&lt;B54)),"CHECK DATE",IF(OR(I54="Resolved",I54="Closed"),IF(J54="","ADD CLOSE TIME","CLOSED"),IF(L54="","CHECK PRIORITY",IF(NOW()&gt;=L54,"CHECK NOW","ON TRACK")))))</f>
        <v/>
      </c>
    </row>
    <row r="55" ht="31" customHeight="1">
      <c r="A55" s="12" t="n"/>
      <c r="B55" s="26" t="n"/>
      <c r="C55" s="12" t="n"/>
      <c r="D55" s="12" t="n"/>
      <c r="E55" s="12" t="n"/>
      <c r="F55" s="12" t="n"/>
      <c r="G55" s="12" t="n"/>
      <c r="H55" s="12" t="n"/>
      <c r="I55" s="12" t="n"/>
      <c r="J55" s="26" t="n"/>
      <c r="K55" s="14">
        <f>IF(OR(A55="",B55="",B55&gt;NOW()),"",IF(OR(I55="Resolved",I55="Closed"),IF(OR(J55="",J55&lt;B55),"",IFERROR((J55-B55)*24,"")),IFERROR((NOW()-B55)*24,"")))</f>
        <v/>
      </c>
      <c r="L55" s="27">
        <f>IF(OR(A55="",B55="",B55&gt;NOW(),I55="Resolved",I55="Closed"),"",IFERROR(B55+VLOOKUP(H55,Assumptions!$J$4:$K$6,2,FALSE)/24,""))</f>
        <v/>
      </c>
      <c r="M55" s="16">
        <f>IF(A55="","",IF(OR(B55="",B55&gt;NOW(),AND(J55&lt;&gt;"",J55&lt;B55)),"CHECK DATE",IF(OR(I55="Resolved",I55="Closed"),IF(J55="","ADD CLOSE TIME","CLOSED"),IF(L55="","CHECK PRIORITY",IF(NOW()&gt;=L55,"CHECK NOW","ON TRACK")))))</f>
        <v/>
      </c>
    </row>
    <row r="56" ht="31" customHeight="1">
      <c r="A56" s="12" t="n"/>
      <c r="B56" s="26" t="n"/>
      <c r="C56" s="12" t="n"/>
      <c r="D56" s="12" t="n"/>
      <c r="E56" s="12" t="n"/>
      <c r="F56" s="12" t="n"/>
      <c r="G56" s="12" t="n"/>
      <c r="H56" s="12" t="n"/>
      <c r="I56" s="12" t="n"/>
      <c r="J56" s="26" t="n"/>
      <c r="K56" s="17">
        <f>IF(OR(A56="",B56="",B56&gt;NOW()),"",IF(OR(I56="Resolved",I56="Closed"),IF(OR(J56="",J56&lt;B56),"",IFERROR((J56-B56)*24,"")),IFERROR((NOW()-B56)*24,"")))</f>
        <v/>
      </c>
      <c r="L56" s="28">
        <f>IF(OR(A56="",B56="",B56&gt;NOW(),I56="Resolved",I56="Closed"),"",IFERROR(B56+VLOOKUP(H56,Assumptions!$J$4:$K$6,2,FALSE)/24,""))</f>
        <v/>
      </c>
      <c r="M56" s="19">
        <f>IF(A56="","",IF(OR(B56="",B56&gt;NOW(),AND(J56&lt;&gt;"",J56&lt;B56)),"CHECK DATE",IF(OR(I56="Resolved",I56="Closed"),IF(J56="","ADD CLOSE TIME","CLOSED"),IF(L56="","CHECK PRIORITY",IF(NOW()&gt;=L56,"CHECK NOW","ON TRACK")))))</f>
        <v/>
      </c>
    </row>
    <row r="57" ht="31" customHeight="1">
      <c r="A57" s="12" t="n"/>
      <c r="B57" s="26" t="n"/>
      <c r="C57" s="12" t="n"/>
      <c r="D57" s="12" t="n"/>
      <c r="E57" s="12" t="n"/>
      <c r="F57" s="12" t="n"/>
      <c r="G57" s="12" t="n"/>
      <c r="H57" s="12" t="n"/>
      <c r="I57" s="12" t="n"/>
      <c r="J57" s="26" t="n"/>
      <c r="K57" s="14">
        <f>IF(OR(A57="",B57="",B57&gt;NOW()),"",IF(OR(I57="Resolved",I57="Closed"),IF(OR(J57="",J57&lt;B57),"",IFERROR((J57-B57)*24,"")),IFERROR((NOW()-B57)*24,"")))</f>
        <v/>
      </c>
      <c r="L57" s="27">
        <f>IF(OR(A57="",B57="",B57&gt;NOW(),I57="Resolved",I57="Closed"),"",IFERROR(B57+VLOOKUP(H57,Assumptions!$J$4:$K$6,2,FALSE)/24,""))</f>
        <v/>
      </c>
      <c r="M57" s="16">
        <f>IF(A57="","",IF(OR(B57="",B57&gt;NOW(),AND(J57&lt;&gt;"",J57&lt;B57)),"CHECK DATE",IF(OR(I57="Resolved",I57="Closed"),IF(J57="","ADD CLOSE TIME","CLOSED"),IF(L57="","CHECK PRIORITY",IF(NOW()&gt;=L57,"CHECK NOW","ON TRACK")))))</f>
        <v/>
      </c>
    </row>
    <row r="58" ht="31" customHeight="1">
      <c r="A58" s="12" t="n"/>
      <c r="B58" s="26" t="n"/>
      <c r="C58" s="12" t="n"/>
      <c r="D58" s="12" t="n"/>
      <c r="E58" s="12" t="n"/>
      <c r="F58" s="12" t="n"/>
      <c r="G58" s="12" t="n"/>
      <c r="H58" s="12" t="n"/>
      <c r="I58" s="12" t="n"/>
      <c r="J58" s="26" t="n"/>
      <c r="K58" s="17">
        <f>IF(OR(A58="",B58="",B58&gt;NOW()),"",IF(OR(I58="Resolved",I58="Closed"),IF(OR(J58="",J58&lt;B58),"",IFERROR((J58-B58)*24,"")),IFERROR((NOW()-B58)*24,"")))</f>
        <v/>
      </c>
      <c r="L58" s="28">
        <f>IF(OR(A58="",B58="",B58&gt;NOW(),I58="Resolved",I58="Closed"),"",IFERROR(B58+VLOOKUP(H58,Assumptions!$J$4:$K$6,2,FALSE)/24,""))</f>
        <v/>
      </c>
      <c r="M58" s="19">
        <f>IF(A58="","",IF(OR(B58="",B58&gt;NOW(),AND(J58&lt;&gt;"",J58&lt;B58)),"CHECK DATE",IF(OR(I58="Resolved",I58="Closed"),IF(J58="","ADD CLOSE TIME","CLOSED"),IF(L58="","CHECK PRIORITY",IF(NOW()&gt;=L58,"CHECK NOW","ON TRACK")))))</f>
        <v/>
      </c>
    </row>
    <row r="59" ht="31" customHeight="1">
      <c r="A59" s="12" t="n"/>
      <c r="B59" s="26" t="n"/>
      <c r="C59" s="12" t="n"/>
      <c r="D59" s="12" t="n"/>
      <c r="E59" s="12" t="n"/>
      <c r="F59" s="12" t="n"/>
      <c r="G59" s="12" t="n"/>
      <c r="H59" s="12" t="n"/>
      <c r="I59" s="12" t="n"/>
      <c r="J59" s="26" t="n"/>
      <c r="K59" s="14">
        <f>IF(OR(A59="",B59="",B59&gt;NOW()),"",IF(OR(I59="Resolved",I59="Closed"),IF(OR(J59="",J59&lt;B59),"",IFERROR((J59-B59)*24,"")),IFERROR((NOW()-B59)*24,"")))</f>
        <v/>
      </c>
      <c r="L59" s="27">
        <f>IF(OR(A59="",B59="",B59&gt;NOW(),I59="Resolved",I59="Closed"),"",IFERROR(B59+VLOOKUP(H59,Assumptions!$J$4:$K$6,2,FALSE)/24,""))</f>
        <v/>
      </c>
      <c r="M59" s="16">
        <f>IF(A59="","",IF(OR(B59="",B59&gt;NOW(),AND(J59&lt;&gt;"",J59&lt;B59)),"CHECK DATE",IF(OR(I59="Resolved",I59="Closed"),IF(J59="","ADD CLOSE TIME","CLOSED"),IF(L59="","CHECK PRIORITY",IF(NOW()&gt;=L59,"CHECK NOW","ON TRACK")))))</f>
        <v/>
      </c>
    </row>
    <row r="60" ht="31" customHeight="1">
      <c r="A60" s="12" t="n"/>
      <c r="B60" s="26" t="n"/>
      <c r="C60" s="12" t="n"/>
      <c r="D60" s="12" t="n"/>
      <c r="E60" s="12" t="n"/>
      <c r="F60" s="12" t="n"/>
      <c r="G60" s="12" t="n"/>
      <c r="H60" s="12" t="n"/>
      <c r="I60" s="12" t="n"/>
      <c r="J60" s="26" t="n"/>
      <c r="K60" s="17">
        <f>IF(OR(A60="",B60="",B60&gt;NOW()),"",IF(OR(I60="Resolved",I60="Closed"),IF(OR(J60="",J60&lt;B60),"",IFERROR((J60-B60)*24,"")),IFERROR((NOW()-B60)*24,"")))</f>
        <v/>
      </c>
      <c r="L60" s="28">
        <f>IF(OR(A60="",B60="",B60&gt;NOW(),I60="Resolved",I60="Closed"),"",IFERROR(B60+VLOOKUP(H60,Assumptions!$J$4:$K$6,2,FALSE)/24,""))</f>
        <v/>
      </c>
      <c r="M60" s="19">
        <f>IF(A60="","",IF(OR(B60="",B60&gt;NOW(),AND(J60&lt;&gt;"",J60&lt;B60)),"CHECK DATE",IF(OR(I60="Resolved",I60="Closed"),IF(J60="","ADD CLOSE TIME","CLOSED"),IF(L60="","CHECK PRIORITY",IF(NOW()&gt;=L60,"CHECK NOW","ON TRACK")))))</f>
        <v/>
      </c>
    </row>
    <row r="61" ht="31" customHeight="1">
      <c r="A61" s="12" t="n"/>
      <c r="B61" s="26" t="n"/>
      <c r="C61" s="12" t="n"/>
      <c r="D61" s="12" t="n"/>
      <c r="E61" s="12" t="n"/>
      <c r="F61" s="12" t="n"/>
      <c r="G61" s="12" t="n"/>
      <c r="H61" s="12" t="n"/>
      <c r="I61" s="12" t="n"/>
      <c r="J61" s="26" t="n"/>
      <c r="K61" s="14">
        <f>IF(OR(A61="",B61="",B61&gt;NOW()),"",IF(OR(I61="Resolved",I61="Closed"),IF(OR(J61="",J61&lt;B61),"",IFERROR((J61-B61)*24,"")),IFERROR((NOW()-B61)*24,"")))</f>
        <v/>
      </c>
      <c r="L61" s="27">
        <f>IF(OR(A61="",B61="",B61&gt;NOW(),I61="Resolved",I61="Closed"),"",IFERROR(B61+VLOOKUP(H61,Assumptions!$J$4:$K$6,2,FALSE)/24,""))</f>
        <v/>
      </c>
      <c r="M61" s="16">
        <f>IF(A61="","",IF(OR(B61="",B61&gt;NOW(),AND(J61&lt;&gt;"",J61&lt;B61)),"CHECK DATE",IF(OR(I61="Resolved",I61="Closed"),IF(J61="","ADD CLOSE TIME","CLOSED"),IF(L61="","CHECK PRIORITY",IF(NOW()&gt;=L61,"CHECK NOW","ON TRACK")))))</f>
        <v/>
      </c>
    </row>
    <row r="62" ht="31" customHeight="1">
      <c r="A62" s="12" t="n"/>
      <c r="B62" s="26" t="n"/>
      <c r="C62" s="12" t="n"/>
      <c r="D62" s="12" t="n"/>
      <c r="E62" s="12" t="n"/>
      <c r="F62" s="12" t="n"/>
      <c r="G62" s="12" t="n"/>
      <c r="H62" s="12" t="n"/>
      <c r="I62" s="12" t="n"/>
      <c r="J62" s="26" t="n"/>
      <c r="K62" s="17">
        <f>IF(OR(A62="",B62="",B62&gt;NOW()),"",IF(OR(I62="Resolved",I62="Closed"),IF(OR(J62="",J62&lt;B62),"",IFERROR((J62-B62)*24,"")),IFERROR((NOW()-B62)*24,"")))</f>
        <v/>
      </c>
      <c r="L62" s="28">
        <f>IF(OR(A62="",B62="",B62&gt;NOW(),I62="Resolved",I62="Closed"),"",IFERROR(B62+VLOOKUP(H62,Assumptions!$J$4:$K$6,2,FALSE)/24,""))</f>
        <v/>
      </c>
      <c r="M62" s="19">
        <f>IF(A62="","",IF(OR(B62="",B62&gt;NOW(),AND(J62&lt;&gt;"",J62&lt;B62)),"CHECK DATE",IF(OR(I62="Resolved",I62="Closed"),IF(J62="","ADD CLOSE TIME","CLOSED"),IF(L62="","CHECK PRIORITY",IF(NOW()&gt;=L62,"CHECK NOW","ON TRACK")))))</f>
        <v/>
      </c>
    </row>
    <row r="63" ht="31" customHeight="1">
      <c r="A63" s="12" t="n"/>
      <c r="B63" s="26" t="n"/>
      <c r="C63" s="12" t="n"/>
      <c r="D63" s="12" t="n"/>
      <c r="E63" s="12" t="n"/>
      <c r="F63" s="12" t="n"/>
      <c r="G63" s="12" t="n"/>
      <c r="H63" s="12" t="n"/>
      <c r="I63" s="12" t="n"/>
      <c r="J63" s="26" t="n"/>
      <c r="K63" s="14">
        <f>IF(OR(A63="",B63="",B63&gt;NOW()),"",IF(OR(I63="Resolved",I63="Closed"),IF(OR(J63="",J63&lt;B63),"",IFERROR((J63-B63)*24,"")),IFERROR((NOW()-B63)*24,"")))</f>
        <v/>
      </c>
      <c r="L63" s="27">
        <f>IF(OR(A63="",B63="",B63&gt;NOW(),I63="Resolved",I63="Closed"),"",IFERROR(B63+VLOOKUP(H63,Assumptions!$J$4:$K$6,2,FALSE)/24,""))</f>
        <v/>
      </c>
      <c r="M63" s="16">
        <f>IF(A63="","",IF(OR(B63="",B63&gt;NOW(),AND(J63&lt;&gt;"",J63&lt;B63)),"CHECK DATE",IF(OR(I63="Resolved",I63="Closed"),IF(J63="","ADD CLOSE TIME","CLOSED"),IF(L63="","CHECK PRIORITY",IF(NOW()&gt;=L63,"CHECK NOW","ON TRACK")))))</f>
        <v/>
      </c>
    </row>
    <row r="64" ht="31" customHeight="1">
      <c r="A64" s="12" t="n"/>
      <c r="B64" s="26" t="n"/>
      <c r="C64" s="12" t="n"/>
      <c r="D64" s="12" t="n"/>
      <c r="E64" s="12" t="n"/>
      <c r="F64" s="12" t="n"/>
      <c r="G64" s="12" t="n"/>
      <c r="H64" s="12" t="n"/>
      <c r="I64" s="12" t="n"/>
      <c r="J64" s="26" t="n"/>
      <c r="K64" s="17">
        <f>IF(OR(A64="",B64="",B64&gt;NOW()),"",IF(OR(I64="Resolved",I64="Closed"),IF(OR(J64="",J64&lt;B64),"",IFERROR((J64-B64)*24,"")),IFERROR((NOW()-B64)*24,"")))</f>
        <v/>
      </c>
      <c r="L64" s="28">
        <f>IF(OR(A64="",B64="",B64&gt;NOW(),I64="Resolved",I64="Closed"),"",IFERROR(B64+VLOOKUP(H64,Assumptions!$J$4:$K$6,2,FALSE)/24,""))</f>
        <v/>
      </c>
      <c r="M64" s="19">
        <f>IF(A64="","",IF(OR(B64="",B64&gt;NOW(),AND(J64&lt;&gt;"",J64&lt;B64)),"CHECK DATE",IF(OR(I64="Resolved",I64="Closed"),IF(J64="","ADD CLOSE TIME","CLOSED"),IF(L64="","CHECK PRIORITY",IF(NOW()&gt;=L64,"CHECK NOW","ON TRACK")))))</f>
        <v/>
      </c>
    </row>
    <row r="65" ht="31" customHeight="1">
      <c r="A65" s="12" t="n"/>
      <c r="B65" s="26" t="n"/>
      <c r="C65" s="12" t="n"/>
      <c r="D65" s="12" t="n"/>
      <c r="E65" s="12" t="n"/>
      <c r="F65" s="12" t="n"/>
      <c r="G65" s="12" t="n"/>
      <c r="H65" s="12" t="n"/>
      <c r="I65" s="12" t="n"/>
      <c r="J65" s="26" t="n"/>
      <c r="K65" s="14">
        <f>IF(OR(A65="",B65="",B65&gt;NOW()),"",IF(OR(I65="Resolved",I65="Closed"),IF(OR(J65="",J65&lt;B65),"",IFERROR((J65-B65)*24,"")),IFERROR((NOW()-B65)*24,"")))</f>
        <v/>
      </c>
      <c r="L65" s="27">
        <f>IF(OR(A65="",B65="",B65&gt;NOW(),I65="Resolved",I65="Closed"),"",IFERROR(B65+VLOOKUP(H65,Assumptions!$J$4:$K$6,2,FALSE)/24,""))</f>
        <v/>
      </c>
      <c r="M65" s="16">
        <f>IF(A65="","",IF(OR(B65="",B65&gt;NOW(),AND(J65&lt;&gt;"",J65&lt;B65)),"CHECK DATE",IF(OR(I65="Resolved",I65="Closed"),IF(J65="","ADD CLOSE TIME","CLOSED"),IF(L65="","CHECK PRIORITY",IF(NOW()&gt;=L65,"CHECK NOW","ON TRACK")))))</f>
        <v/>
      </c>
    </row>
    <row r="66" ht="31" customHeight="1">
      <c r="A66" s="12" t="n"/>
      <c r="B66" s="26" t="n"/>
      <c r="C66" s="12" t="n"/>
      <c r="D66" s="12" t="n"/>
      <c r="E66" s="12" t="n"/>
      <c r="F66" s="12" t="n"/>
      <c r="G66" s="12" t="n"/>
      <c r="H66" s="12" t="n"/>
      <c r="I66" s="12" t="n"/>
      <c r="J66" s="26" t="n"/>
      <c r="K66" s="17">
        <f>IF(OR(A66="",B66="",B66&gt;NOW()),"",IF(OR(I66="Resolved",I66="Closed"),IF(OR(J66="",J66&lt;B66),"",IFERROR((J66-B66)*24,"")),IFERROR((NOW()-B66)*24,"")))</f>
        <v/>
      </c>
      <c r="L66" s="28">
        <f>IF(OR(A66="",B66="",B66&gt;NOW(),I66="Resolved",I66="Closed"),"",IFERROR(B66+VLOOKUP(H66,Assumptions!$J$4:$K$6,2,FALSE)/24,""))</f>
        <v/>
      </c>
      <c r="M66" s="19">
        <f>IF(A66="","",IF(OR(B66="",B66&gt;NOW(),AND(J66&lt;&gt;"",J66&lt;B66)),"CHECK DATE",IF(OR(I66="Resolved",I66="Closed"),IF(J66="","ADD CLOSE TIME","CLOSED"),IF(L66="","CHECK PRIORITY",IF(NOW()&gt;=L66,"CHECK NOW","ON TRACK")))))</f>
        <v/>
      </c>
    </row>
    <row r="67" ht="31" customHeight="1">
      <c r="A67" s="12" t="n"/>
      <c r="B67" s="26" t="n"/>
      <c r="C67" s="12" t="n"/>
      <c r="D67" s="12" t="n"/>
      <c r="E67" s="12" t="n"/>
      <c r="F67" s="12" t="n"/>
      <c r="G67" s="12" t="n"/>
      <c r="H67" s="12" t="n"/>
      <c r="I67" s="12" t="n"/>
      <c r="J67" s="26" t="n"/>
      <c r="K67" s="14">
        <f>IF(OR(A67="",B67="",B67&gt;NOW()),"",IF(OR(I67="Resolved",I67="Closed"),IF(OR(J67="",J67&lt;B67),"",IFERROR((J67-B67)*24,"")),IFERROR((NOW()-B67)*24,"")))</f>
        <v/>
      </c>
      <c r="L67" s="27">
        <f>IF(OR(A67="",B67="",B67&gt;NOW(),I67="Resolved",I67="Closed"),"",IFERROR(B67+VLOOKUP(H67,Assumptions!$J$4:$K$6,2,FALSE)/24,""))</f>
        <v/>
      </c>
      <c r="M67" s="16">
        <f>IF(A67="","",IF(OR(B67="",B67&gt;NOW(),AND(J67&lt;&gt;"",J67&lt;B67)),"CHECK DATE",IF(OR(I67="Resolved",I67="Closed"),IF(J67="","ADD CLOSE TIME","CLOSED"),IF(L67="","CHECK PRIORITY",IF(NOW()&gt;=L67,"CHECK NOW","ON TRACK")))))</f>
        <v/>
      </c>
    </row>
    <row r="68" ht="31" customHeight="1">
      <c r="A68" s="12" t="n"/>
      <c r="B68" s="26" t="n"/>
      <c r="C68" s="12" t="n"/>
      <c r="D68" s="12" t="n"/>
      <c r="E68" s="12" t="n"/>
      <c r="F68" s="12" t="n"/>
      <c r="G68" s="12" t="n"/>
      <c r="H68" s="12" t="n"/>
      <c r="I68" s="12" t="n"/>
      <c r="J68" s="26" t="n"/>
      <c r="K68" s="17">
        <f>IF(OR(A68="",B68="",B68&gt;NOW()),"",IF(OR(I68="Resolved",I68="Closed"),IF(OR(J68="",J68&lt;B68),"",IFERROR((J68-B68)*24,"")),IFERROR((NOW()-B68)*24,"")))</f>
        <v/>
      </c>
      <c r="L68" s="28">
        <f>IF(OR(A68="",B68="",B68&gt;NOW(),I68="Resolved",I68="Closed"),"",IFERROR(B68+VLOOKUP(H68,Assumptions!$J$4:$K$6,2,FALSE)/24,""))</f>
        <v/>
      </c>
      <c r="M68" s="19">
        <f>IF(A68="","",IF(OR(B68="",B68&gt;NOW(),AND(J68&lt;&gt;"",J68&lt;B68)),"CHECK DATE",IF(OR(I68="Resolved",I68="Closed"),IF(J68="","ADD CLOSE TIME","CLOSED"),IF(L68="","CHECK PRIORITY",IF(NOW()&gt;=L68,"CHECK NOW","ON TRACK")))))</f>
        <v/>
      </c>
    </row>
    <row r="69" ht="31" customHeight="1">
      <c r="A69" s="12" t="n"/>
      <c r="B69" s="26" t="n"/>
      <c r="C69" s="12" t="n"/>
      <c r="D69" s="12" t="n"/>
      <c r="E69" s="12" t="n"/>
      <c r="F69" s="12" t="n"/>
      <c r="G69" s="12" t="n"/>
      <c r="H69" s="12" t="n"/>
      <c r="I69" s="12" t="n"/>
      <c r="J69" s="26" t="n"/>
      <c r="K69" s="14">
        <f>IF(OR(A69="",B69="",B69&gt;NOW()),"",IF(OR(I69="Resolved",I69="Closed"),IF(OR(J69="",J69&lt;B69),"",IFERROR((J69-B69)*24,"")),IFERROR((NOW()-B69)*24,"")))</f>
        <v/>
      </c>
      <c r="L69" s="27">
        <f>IF(OR(A69="",B69="",B69&gt;NOW(),I69="Resolved",I69="Closed"),"",IFERROR(B69+VLOOKUP(H69,Assumptions!$J$4:$K$6,2,FALSE)/24,""))</f>
        <v/>
      </c>
      <c r="M69" s="16">
        <f>IF(A69="","",IF(OR(B69="",B69&gt;NOW(),AND(J69&lt;&gt;"",J69&lt;B69)),"CHECK DATE",IF(OR(I69="Resolved",I69="Closed"),IF(J69="","ADD CLOSE TIME","CLOSED"),IF(L69="","CHECK PRIORITY",IF(NOW()&gt;=L69,"CHECK NOW","ON TRACK")))))</f>
        <v/>
      </c>
    </row>
    <row r="70" ht="31" customHeight="1">
      <c r="A70" s="12" t="n"/>
      <c r="B70" s="26" t="n"/>
      <c r="C70" s="12" t="n"/>
      <c r="D70" s="12" t="n"/>
      <c r="E70" s="12" t="n"/>
      <c r="F70" s="12" t="n"/>
      <c r="G70" s="12" t="n"/>
      <c r="H70" s="12" t="n"/>
      <c r="I70" s="12" t="n"/>
      <c r="J70" s="26" t="n"/>
      <c r="K70" s="17">
        <f>IF(OR(A70="",B70="",B70&gt;NOW()),"",IF(OR(I70="Resolved",I70="Closed"),IF(OR(J70="",J70&lt;B70),"",IFERROR((J70-B70)*24,"")),IFERROR((NOW()-B70)*24,"")))</f>
        <v/>
      </c>
      <c r="L70" s="28">
        <f>IF(OR(A70="",B70="",B70&gt;NOW(),I70="Resolved",I70="Closed"),"",IFERROR(B70+VLOOKUP(H70,Assumptions!$J$4:$K$6,2,FALSE)/24,""))</f>
        <v/>
      </c>
      <c r="M70" s="19">
        <f>IF(A70="","",IF(OR(B70="",B70&gt;NOW(),AND(J70&lt;&gt;"",J70&lt;B70)),"CHECK DATE",IF(OR(I70="Resolved",I70="Closed"),IF(J70="","ADD CLOSE TIME","CLOSED"),IF(L70="","CHECK PRIORITY",IF(NOW()&gt;=L70,"CHECK NOW","ON TRACK")))))</f>
        <v/>
      </c>
    </row>
    <row r="71" ht="31" customHeight="1">
      <c r="A71" s="12" t="n"/>
      <c r="B71" s="26" t="n"/>
      <c r="C71" s="12" t="n"/>
      <c r="D71" s="12" t="n"/>
      <c r="E71" s="12" t="n"/>
      <c r="F71" s="12" t="n"/>
      <c r="G71" s="12" t="n"/>
      <c r="H71" s="12" t="n"/>
      <c r="I71" s="12" t="n"/>
      <c r="J71" s="26" t="n"/>
      <c r="K71" s="14">
        <f>IF(OR(A71="",B71="",B71&gt;NOW()),"",IF(OR(I71="Resolved",I71="Closed"),IF(OR(J71="",J71&lt;B71),"",IFERROR((J71-B71)*24,"")),IFERROR((NOW()-B71)*24,"")))</f>
        <v/>
      </c>
      <c r="L71" s="27">
        <f>IF(OR(A71="",B71="",B71&gt;NOW(),I71="Resolved",I71="Closed"),"",IFERROR(B71+VLOOKUP(H71,Assumptions!$J$4:$K$6,2,FALSE)/24,""))</f>
        <v/>
      </c>
      <c r="M71" s="16">
        <f>IF(A71="","",IF(OR(B71="",B71&gt;NOW(),AND(J71&lt;&gt;"",J71&lt;B71)),"CHECK DATE",IF(OR(I71="Resolved",I71="Closed"),IF(J71="","ADD CLOSE TIME","CLOSED"),IF(L71="","CHECK PRIORITY",IF(NOW()&gt;=L71,"CHECK NOW","ON TRACK")))))</f>
        <v/>
      </c>
    </row>
    <row r="72" ht="31" customHeight="1">
      <c r="A72" s="12" t="n"/>
      <c r="B72" s="26" t="n"/>
      <c r="C72" s="12" t="n"/>
      <c r="D72" s="12" t="n"/>
      <c r="E72" s="12" t="n"/>
      <c r="F72" s="12" t="n"/>
      <c r="G72" s="12" t="n"/>
      <c r="H72" s="12" t="n"/>
      <c r="I72" s="12" t="n"/>
      <c r="J72" s="26" t="n"/>
      <c r="K72" s="17">
        <f>IF(OR(A72="",B72="",B72&gt;NOW()),"",IF(OR(I72="Resolved",I72="Closed"),IF(OR(J72="",J72&lt;B72),"",IFERROR((J72-B72)*24,"")),IFERROR((NOW()-B72)*24,"")))</f>
        <v/>
      </c>
      <c r="L72" s="28">
        <f>IF(OR(A72="",B72="",B72&gt;NOW(),I72="Resolved",I72="Closed"),"",IFERROR(B72+VLOOKUP(H72,Assumptions!$J$4:$K$6,2,FALSE)/24,""))</f>
        <v/>
      </c>
      <c r="M72" s="19">
        <f>IF(A72="","",IF(OR(B72="",B72&gt;NOW(),AND(J72&lt;&gt;"",J72&lt;B72)),"CHECK DATE",IF(OR(I72="Resolved",I72="Closed"),IF(J72="","ADD CLOSE TIME","CLOSED"),IF(L72="","CHECK PRIORITY",IF(NOW()&gt;=L72,"CHECK NOW","ON TRACK")))))</f>
        <v/>
      </c>
    </row>
    <row r="73" ht="31" customHeight="1">
      <c r="A73" s="12" t="n"/>
      <c r="B73" s="26" t="n"/>
      <c r="C73" s="12" t="n"/>
      <c r="D73" s="12" t="n"/>
      <c r="E73" s="12" t="n"/>
      <c r="F73" s="12" t="n"/>
      <c r="G73" s="12" t="n"/>
      <c r="H73" s="12" t="n"/>
      <c r="I73" s="12" t="n"/>
      <c r="J73" s="26" t="n"/>
      <c r="K73" s="14">
        <f>IF(OR(A73="",B73="",B73&gt;NOW()),"",IF(OR(I73="Resolved",I73="Closed"),IF(OR(J73="",J73&lt;B73),"",IFERROR((J73-B73)*24,"")),IFERROR((NOW()-B73)*24,"")))</f>
        <v/>
      </c>
      <c r="L73" s="27">
        <f>IF(OR(A73="",B73="",B73&gt;NOW(),I73="Resolved",I73="Closed"),"",IFERROR(B73+VLOOKUP(H73,Assumptions!$J$4:$K$6,2,FALSE)/24,""))</f>
        <v/>
      </c>
      <c r="M73" s="16">
        <f>IF(A73="","",IF(OR(B73="",B73&gt;NOW(),AND(J73&lt;&gt;"",J73&lt;B73)),"CHECK DATE",IF(OR(I73="Resolved",I73="Closed"),IF(J73="","ADD CLOSE TIME","CLOSED"),IF(L73="","CHECK PRIORITY",IF(NOW()&gt;=L73,"CHECK NOW","ON TRACK")))))</f>
        <v/>
      </c>
    </row>
    <row r="74" ht="31" customHeight="1">
      <c r="A74" s="12" t="n"/>
      <c r="B74" s="26" t="n"/>
      <c r="C74" s="12" t="n"/>
      <c r="D74" s="12" t="n"/>
      <c r="E74" s="12" t="n"/>
      <c r="F74" s="12" t="n"/>
      <c r="G74" s="12" t="n"/>
      <c r="H74" s="12" t="n"/>
      <c r="I74" s="12" t="n"/>
      <c r="J74" s="26" t="n"/>
      <c r="K74" s="17">
        <f>IF(OR(A74="",B74="",B74&gt;NOW()),"",IF(OR(I74="Resolved",I74="Closed"),IF(OR(J74="",J74&lt;B74),"",IFERROR((J74-B74)*24,"")),IFERROR((NOW()-B74)*24,"")))</f>
        <v/>
      </c>
      <c r="L74" s="28">
        <f>IF(OR(A74="",B74="",B74&gt;NOW(),I74="Resolved",I74="Closed"),"",IFERROR(B74+VLOOKUP(H74,Assumptions!$J$4:$K$6,2,FALSE)/24,""))</f>
        <v/>
      </c>
      <c r="M74" s="19">
        <f>IF(A74="","",IF(OR(B74="",B74&gt;NOW(),AND(J74&lt;&gt;"",J74&lt;B74)),"CHECK DATE",IF(OR(I74="Resolved",I74="Closed"),IF(J74="","ADD CLOSE TIME","CLOSED"),IF(L74="","CHECK PRIORITY",IF(NOW()&gt;=L74,"CHECK NOW","ON TRACK")))))</f>
        <v/>
      </c>
    </row>
    <row r="75" ht="31" customHeight="1">
      <c r="A75" s="12" t="n"/>
      <c r="B75" s="26" t="n"/>
      <c r="C75" s="12" t="n"/>
      <c r="D75" s="12" t="n"/>
      <c r="E75" s="12" t="n"/>
      <c r="F75" s="12" t="n"/>
      <c r="G75" s="12" t="n"/>
      <c r="H75" s="12" t="n"/>
      <c r="I75" s="12" t="n"/>
      <c r="J75" s="26" t="n"/>
      <c r="K75" s="14">
        <f>IF(OR(A75="",B75="",B75&gt;NOW()),"",IF(OR(I75="Resolved",I75="Closed"),IF(OR(J75="",J75&lt;B75),"",IFERROR((J75-B75)*24,"")),IFERROR((NOW()-B75)*24,"")))</f>
        <v/>
      </c>
      <c r="L75" s="27">
        <f>IF(OR(A75="",B75="",B75&gt;NOW(),I75="Resolved",I75="Closed"),"",IFERROR(B75+VLOOKUP(H75,Assumptions!$J$4:$K$6,2,FALSE)/24,""))</f>
        <v/>
      </c>
      <c r="M75" s="16">
        <f>IF(A75="","",IF(OR(B75="",B75&gt;NOW(),AND(J75&lt;&gt;"",J75&lt;B75)),"CHECK DATE",IF(OR(I75="Resolved",I75="Closed"),IF(J75="","ADD CLOSE TIME","CLOSED"),IF(L75="","CHECK PRIORITY",IF(NOW()&gt;=L75,"CHECK NOW","ON TRACK")))))</f>
        <v/>
      </c>
    </row>
    <row r="76" ht="31" customHeight="1">
      <c r="A76" s="12" t="n"/>
      <c r="B76" s="26" t="n"/>
      <c r="C76" s="12" t="n"/>
      <c r="D76" s="12" t="n"/>
      <c r="E76" s="12" t="n"/>
      <c r="F76" s="12" t="n"/>
      <c r="G76" s="12" t="n"/>
      <c r="H76" s="12" t="n"/>
      <c r="I76" s="12" t="n"/>
      <c r="J76" s="26" t="n"/>
      <c r="K76" s="17">
        <f>IF(OR(A76="",B76="",B76&gt;NOW()),"",IF(OR(I76="Resolved",I76="Closed"),IF(OR(J76="",J76&lt;B76),"",IFERROR((J76-B76)*24,"")),IFERROR((NOW()-B76)*24,"")))</f>
        <v/>
      </c>
      <c r="L76" s="28">
        <f>IF(OR(A76="",B76="",B76&gt;NOW(),I76="Resolved",I76="Closed"),"",IFERROR(B76+VLOOKUP(H76,Assumptions!$J$4:$K$6,2,FALSE)/24,""))</f>
        <v/>
      </c>
      <c r="M76" s="19">
        <f>IF(A76="","",IF(OR(B76="",B76&gt;NOW(),AND(J76&lt;&gt;"",J76&lt;B76)),"CHECK DATE",IF(OR(I76="Resolved",I76="Closed"),IF(J76="","ADD CLOSE TIME","CLOSED"),IF(L76="","CHECK PRIORITY",IF(NOW()&gt;=L76,"CHECK NOW","ON TRACK")))))</f>
        <v/>
      </c>
    </row>
    <row r="77" ht="31" customHeight="1">
      <c r="A77" s="12" t="n"/>
      <c r="B77" s="26" t="n"/>
      <c r="C77" s="12" t="n"/>
      <c r="D77" s="12" t="n"/>
      <c r="E77" s="12" t="n"/>
      <c r="F77" s="12" t="n"/>
      <c r="G77" s="12" t="n"/>
      <c r="H77" s="12" t="n"/>
      <c r="I77" s="12" t="n"/>
      <c r="J77" s="26" t="n"/>
      <c r="K77" s="14">
        <f>IF(OR(A77="",B77="",B77&gt;NOW()),"",IF(OR(I77="Resolved",I77="Closed"),IF(OR(J77="",J77&lt;B77),"",IFERROR((J77-B77)*24,"")),IFERROR((NOW()-B77)*24,"")))</f>
        <v/>
      </c>
      <c r="L77" s="27">
        <f>IF(OR(A77="",B77="",B77&gt;NOW(),I77="Resolved",I77="Closed"),"",IFERROR(B77+VLOOKUP(H77,Assumptions!$J$4:$K$6,2,FALSE)/24,""))</f>
        <v/>
      </c>
      <c r="M77" s="16">
        <f>IF(A77="","",IF(OR(B77="",B77&gt;NOW(),AND(J77&lt;&gt;"",J77&lt;B77)),"CHECK DATE",IF(OR(I77="Resolved",I77="Closed"),IF(J77="","ADD CLOSE TIME","CLOSED"),IF(L77="","CHECK PRIORITY",IF(NOW()&gt;=L77,"CHECK NOW","ON TRACK")))))</f>
        <v/>
      </c>
    </row>
    <row r="78" ht="31" customHeight="1">
      <c r="A78" s="12" t="n"/>
      <c r="B78" s="26" t="n"/>
      <c r="C78" s="12" t="n"/>
      <c r="D78" s="12" t="n"/>
      <c r="E78" s="12" t="n"/>
      <c r="F78" s="12" t="n"/>
      <c r="G78" s="12" t="n"/>
      <c r="H78" s="12" t="n"/>
      <c r="I78" s="12" t="n"/>
      <c r="J78" s="26" t="n"/>
      <c r="K78" s="17">
        <f>IF(OR(A78="",B78="",B78&gt;NOW()),"",IF(OR(I78="Resolved",I78="Closed"),IF(OR(J78="",J78&lt;B78),"",IFERROR((J78-B78)*24,"")),IFERROR((NOW()-B78)*24,"")))</f>
        <v/>
      </c>
      <c r="L78" s="28">
        <f>IF(OR(A78="",B78="",B78&gt;NOW(),I78="Resolved",I78="Closed"),"",IFERROR(B78+VLOOKUP(H78,Assumptions!$J$4:$K$6,2,FALSE)/24,""))</f>
        <v/>
      </c>
      <c r="M78" s="19">
        <f>IF(A78="","",IF(OR(B78="",B78&gt;NOW(),AND(J78&lt;&gt;"",J78&lt;B78)),"CHECK DATE",IF(OR(I78="Resolved",I78="Closed"),IF(J78="","ADD CLOSE TIME","CLOSED"),IF(L78="","CHECK PRIORITY",IF(NOW()&gt;=L78,"CHECK NOW","ON TRACK")))))</f>
        <v/>
      </c>
    </row>
    <row r="79" ht="31" customHeight="1">
      <c r="A79" s="12" t="n"/>
      <c r="B79" s="26" t="n"/>
      <c r="C79" s="12" t="n"/>
      <c r="D79" s="12" t="n"/>
      <c r="E79" s="12" t="n"/>
      <c r="F79" s="12" t="n"/>
      <c r="G79" s="12" t="n"/>
      <c r="H79" s="12" t="n"/>
      <c r="I79" s="12" t="n"/>
      <c r="J79" s="26" t="n"/>
      <c r="K79" s="14">
        <f>IF(OR(A79="",B79="",B79&gt;NOW()),"",IF(OR(I79="Resolved",I79="Closed"),IF(OR(J79="",J79&lt;B79),"",IFERROR((J79-B79)*24,"")),IFERROR((NOW()-B79)*24,"")))</f>
        <v/>
      </c>
      <c r="L79" s="27">
        <f>IF(OR(A79="",B79="",B79&gt;NOW(),I79="Resolved",I79="Closed"),"",IFERROR(B79+VLOOKUP(H79,Assumptions!$J$4:$K$6,2,FALSE)/24,""))</f>
        <v/>
      </c>
      <c r="M79" s="16">
        <f>IF(A79="","",IF(OR(B79="",B79&gt;NOW(),AND(J79&lt;&gt;"",J79&lt;B79)),"CHECK DATE",IF(OR(I79="Resolved",I79="Closed"),IF(J79="","ADD CLOSE TIME","CLOSED"),IF(L79="","CHECK PRIORITY",IF(NOW()&gt;=L79,"CHECK NOW","ON TRACK")))))</f>
        <v/>
      </c>
    </row>
    <row r="80" ht="31" customHeight="1">
      <c r="A80" s="12" t="n"/>
      <c r="B80" s="26" t="n"/>
      <c r="C80" s="12" t="n"/>
      <c r="D80" s="12" t="n"/>
      <c r="E80" s="12" t="n"/>
      <c r="F80" s="12" t="n"/>
      <c r="G80" s="12" t="n"/>
      <c r="H80" s="12" t="n"/>
      <c r="I80" s="12" t="n"/>
      <c r="J80" s="26" t="n"/>
      <c r="K80" s="17">
        <f>IF(OR(A80="",B80="",B80&gt;NOW()),"",IF(OR(I80="Resolved",I80="Closed"),IF(OR(J80="",J80&lt;B80),"",IFERROR((J80-B80)*24,"")),IFERROR((NOW()-B80)*24,"")))</f>
        <v/>
      </c>
      <c r="L80" s="28">
        <f>IF(OR(A80="",B80="",B80&gt;NOW(),I80="Resolved",I80="Closed"),"",IFERROR(B80+VLOOKUP(H80,Assumptions!$J$4:$K$6,2,FALSE)/24,""))</f>
        <v/>
      </c>
      <c r="M80" s="19">
        <f>IF(A80="","",IF(OR(B80="",B80&gt;NOW(),AND(J80&lt;&gt;"",J80&lt;B80)),"CHECK DATE",IF(OR(I80="Resolved",I80="Closed"),IF(J80="","ADD CLOSE TIME","CLOSED"),IF(L80="","CHECK PRIORITY",IF(NOW()&gt;=L80,"CHECK NOW","ON TRACK")))))</f>
        <v/>
      </c>
    </row>
    <row r="81" ht="31" customHeight="1">
      <c r="A81" s="12" t="n"/>
      <c r="B81" s="26" t="n"/>
      <c r="C81" s="12" t="n"/>
      <c r="D81" s="12" t="n"/>
      <c r="E81" s="12" t="n"/>
      <c r="F81" s="12" t="n"/>
      <c r="G81" s="12" t="n"/>
      <c r="H81" s="12" t="n"/>
      <c r="I81" s="12" t="n"/>
      <c r="J81" s="26" t="n"/>
      <c r="K81" s="14">
        <f>IF(OR(A81="",B81="",B81&gt;NOW()),"",IF(OR(I81="Resolved",I81="Closed"),IF(OR(J81="",J81&lt;B81),"",IFERROR((J81-B81)*24,"")),IFERROR((NOW()-B81)*24,"")))</f>
        <v/>
      </c>
      <c r="L81" s="27">
        <f>IF(OR(A81="",B81="",B81&gt;NOW(),I81="Resolved",I81="Closed"),"",IFERROR(B81+VLOOKUP(H81,Assumptions!$J$4:$K$6,2,FALSE)/24,""))</f>
        <v/>
      </c>
      <c r="M81" s="16">
        <f>IF(A81="","",IF(OR(B81="",B81&gt;NOW(),AND(J81&lt;&gt;"",J81&lt;B81)),"CHECK DATE",IF(OR(I81="Resolved",I81="Closed"),IF(J81="","ADD CLOSE TIME","CLOSED"),IF(L81="","CHECK PRIORITY",IF(NOW()&gt;=L81,"CHECK NOW","ON TRACK")))))</f>
        <v/>
      </c>
    </row>
    <row r="82" ht="31" customHeight="1">
      <c r="A82" s="12" t="n"/>
      <c r="B82" s="26" t="n"/>
      <c r="C82" s="12" t="n"/>
      <c r="D82" s="12" t="n"/>
      <c r="E82" s="12" t="n"/>
      <c r="F82" s="12" t="n"/>
      <c r="G82" s="12" t="n"/>
      <c r="H82" s="12" t="n"/>
      <c r="I82" s="12" t="n"/>
      <c r="J82" s="26" t="n"/>
      <c r="K82" s="17">
        <f>IF(OR(A82="",B82="",B82&gt;NOW()),"",IF(OR(I82="Resolved",I82="Closed"),IF(OR(J82="",J82&lt;B82),"",IFERROR((J82-B82)*24,"")),IFERROR((NOW()-B82)*24,"")))</f>
        <v/>
      </c>
      <c r="L82" s="28">
        <f>IF(OR(A82="",B82="",B82&gt;NOW(),I82="Resolved",I82="Closed"),"",IFERROR(B82+VLOOKUP(H82,Assumptions!$J$4:$K$6,2,FALSE)/24,""))</f>
        <v/>
      </c>
      <c r="M82" s="19">
        <f>IF(A82="","",IF(OR(B82="",B82&gt;NOW(),AND(J82&lt;&gt;"",J82&lt;B82)),"CHECK DATE",IF(OR(I82="Resolved",I82="Closed"),IF(J82="","ADD CLOSE TIME","CLOSED"),IF(L82="","CHECK PRIORITY",IF(NOW()&gt;=L82,"CHECK NOW","ON TRACK")))))</f>
        <v/>
      </c>
    </row>
    <row r="83" ht="31" customHeight="1">
      <c r="A83" s="12" t="n"/>
      <c r="B83" s="26" t="n"/>
      <c r="C83" s="12" t="n"/>
      <c r="D83" s="12" t="n"/>
      <c r="E83" s="12" t="n"/>
      <c r="F83" s="12" t="n"/>
      <c r="G83" s="12" t="n"/>
      <c r="H83" s="12" t="n"/>
      <c r="I83" s="12" t="n"/>
      <c r="J83" s="26" t="n"/>
      <c r="K83" s="14">
        <f>IF(OR(A83="",B83="",B83&gt;NOW()),"",IF(OR(I83="Resolved",I83="Closed"),IF(OR(J83="",J83&lt;B83),"",IFERROR((J83-B83)*24,"")),IFERROR((NOW()-B83)*24,"")))</f>
        <v/>
      </c>
      <c r="L83" s="27">
        <f>IF(OR(A83="",B83="",B83&gt;NOW(),I83="Resolved",I83="Closed"),"",IFERROR(B83+VLOOKUP(H83,Assumptions!$J$4:$K$6,2,FALSE)/24,""))</f>
        <v/>
      </c>
      <c r="M83" s="16">
        <f>IF(A83="","",IF(OR(B83="",B83&gt;NOW(),AND(J83&lt;&gt;"",J83&lt;B83)),"CHECK DATE",IF(OR(I83="Resolved",I83="Closed"),IF(J83="","ADD CLOSE TIME","CLOSED"),IF(L83="","CHECK PRIORITY",IF(NOW()&gt;=L83,"CHECK NOW","ON TRACK")))))</f>
        <v/>
      </c>
    </row>
    <row r="84" ht="31" customHeight="1">
      <c r="A84" s="12" t="n"/>
      <c r="B84" s="26" t="n"/>
      <c r="C84" s="12" t="n"/>
      <c r="D84" s="12" t="n"/>
      <c r="E84" s="12" t="n"/>
      <c r="F84" s="12" t="n"/>
      <c r="G84" s="12" t="n"/>
      <c r="H84" s="12" t="n"/>
      <c r="I84" s="12" t="n"/>
      <c r="J84" s="26" t="n"/>
      <c r="K84" s="17">
        <f>IF(OR(A84="",B84="",B84&gt;NOW()),"",IF(OR(I84="Resolved",I84="Closed"),IF(OR(J84="",J84&lt;B84),"",IFERROR((J84-B84)*24,"")),IFERROR((NOW()-B84)*24,"")))</f>
        <v/>
      </c>
      <c r="L84" s="28">
        <f>IF(OR(A84="",B84="",B84&gt;NOW(),I84="Resolved",I84="Closed"),"",IFERROR(B84+VLOOKUP(H84,Assumptions!$J$4:$K$6,2,FALSE)/24,""))</f>
        <v/>
      </c>
      <c r="M84" s="19">
        <f>IF(A84="","",IF(OR(B84="",B84&gt;NOW(),AND(J84&lt;&gt;"",J84&lt;B84)),"CHECK DATE",IF(OR(I84="Resolved",I84="Closed"),IF(J84="","ADD CLOSE TIME","CLOSED"),IF(L84="","CHECK PRIORITY",IF(NOW()&gt;=L84,"CHECK NOW","ON TRACK")))))</f>
        <v/>
      </c>
    </row>
    <row r="85" ht="31" customHeight="1">
      <c r="A85" s="12" t="n"/>
      <c r="B85" s="26" t="n"/>
      <c r="C85" s="12" t="n"/>
      <c r="D85" s="12" t="n"/>
      <c r="E85" s="12" t="n"/>
      <c r="F85" s="12" t="n"/>
      <c r="G85" s="12" t="n"/>
      <c r="H85" s="12" t="n"/>
      <c r="I85" s="12" t="n"/>
      <c r="J85" s="26" t="n"/>
      <c r="K85" s="14">
        <f>IF(OR(A85="",B85="",B85&gt;NOW()),"",IF(OR(I85="Resolved",I85="Closed"),IF(OR(J85="",J85&lt;B85),"",IFERROR((J85-B85)*24,"")),IFERROR((NOW()-B85)*24,"")))</f>
        <v/>
      </c>
      <c r="L85" s="27">
        <f>IF(OR(A85="",B85="",B85&gt;NOW(),I85="Resolved",I85="Closed"),"",IFERROR(B85+VLOOKUP(H85,Assumptions!$J$4:$K$6,2,FALSE)/24,""))</f>
        <v/>
      </c>
      <c r="M85" s="16">
        <f>IF(A85="","",IF(OR(B85="",B85&gt;NOW(),AND(J85&lt;&gt;"",J85&lt;B85)),"CHECK DATE",IF(OR(I85="Resolved",I85="Closed"),IF(J85="","ADD CLOSE TIME","CLOSED"),IF(L85="","CHECK PRIORITY",IF(NOW()&gt;=L85,"CHECK NOW","ON TRACK")))))</f>
        <v/>
      </c>
    </row>
    <row r="86" ht="31" customHeight="1">
      <c r="A86" s="12" t="n"/>
      <c r="B86" s="26" t="n"/>
      <c r="C86" s="12" t="n"/>
      <c r="D86" s="12" t="n"/>
      <c r="E86" s="12" t="n"/>
      <c r="F86" s="12" t="n"/>
      <c r="G86" s="12" t="n"/>
      <c r="H86" s="12" t="n"/>
      <c r="I86" s="12" t="n"/>
      <c r="J86" s="26" t="n"/>
      <c r="K86" s="17">
        <f>IF(OR(A86="",B86="",B86&gt;NOW()),"",IF(OR(I86="Resolved",I86="Closed"),IF(OR(J86="",J86&lt;B86),"",IFERROR((J86-B86)*24,"")),IFERROR((NOW()-B86)*24,"")))</f>
        <v/>
      </c>
      <c r="L86" s="28">
        <f>IF(OR(A86="",B86="",B86&gt;NOW(),I86="Resolved",I86="Closed"),"",IFERROR(B86+VLOOKUP(H86,Assumptions!$J$4:$K$6,2,FALSE)/24,""))</f>
        <v/>
      </c>
      <c r="M86" s="19">
        <f>IF(A86="","",IF(OR(B86="",B86&gt;NOW(),AND(J86&lt;&gt;"",J86&lt;B86)),"CHECK DATE",IF(OR(I86="Resolved",I86="Closed"),IF(J86="","ADD CLOSE TIME","CLOSED"),IF(L86="","CHECK PRIORITY",IF(NOW()&gt;=L86,"CHECK NOW","ON TRACK")))))</f>
        <v/>
      </c>
    </row>
    <row r="87" ht="31" customHeight="1">
      <c r="A87" s="12" t="n"/>
      <c r="B87" s="26" t="n"/>
      <c r="C87" s="12" t="n"/>
      <c r="D87" s="12" t="n"/>
      <c r="E87" s="12" t="n"/>
      <c r="F87" s="12" t="n"/>
      <c r="G87" s="12" t="n"/>
      <c r="H87" s="12" t="n"/>
      <c r="I87" s="12" t="n"/>
      <c r="J87" s="26" t="n"/>
      <c r="K87" s="14">
        <f>IF(OR(A87="",B87="",B87&gt;NOW()),"",IF(OR(I87="Resolved",I87="Closed"),IF(OR(J87="",J87&lt;B87),"",IFERROR((J87-B87)*24,"")),IFERROR((NOW()-B87)*24,"")))</f>
        <v/>
      </c>
      <c r="L87" s="27">
        <f>IF(OR(A87="",B87="",B87&gt;NOW(),I87="Resolved",I87="Closed"),"",IFERROR(B87+VLOOKUP(H87,Assumptions!$J$4:$K$6,2,FALSE)/24,""))</f>
        <v/>
      </c>
      <c r="M87" s="16">
        <f>IF(A87="","",IF(OR(B87="",B87&gt;NOW(),AND(J87&lt;&gt;"",J87&lt;B87)),"CHECK DATE",IF(OR(I87="Resolved",I87="Closed"),IF(J87="","ADD CLOSE TIME","CLOSED"),IF(L87="","CHECK PRIORITY",IF(NOW()&gt;=L87,"CHECK NOW","ON TRACK")))))</f>
        <v/>
      </c>
    </row>
    <row r="88" ht="31" customHeight="1">
      <c r="A88" s="12" t="n"/>
      <c r="B88" s="26" t="n"/>
      <c r="C88" s="12" t="n"/>
      <c r="D88" s="12" t="n"/>
      <c r="E88" s="12" t="n"/>
      <c r="F88" s="12" t="n"/>
      <c r="G88" s="12" t="n"/>
      <c r="H88" s="12" t="n"/>
      <c r="I88" s="12" t="n"/>
      <c r="J88" s="26" t="n"/>
      <c r="K88" s="17">
        <f>IF(OR(A88="",B88="",B88&gt;NOW()),"",IF(OR(I88="Resolved",I88="Closed"),IF(OR(J88="",J88&lt;B88),"",IFERROR((J88-B88)*24,"")),IFERROR((NOW()-B88)*24,"")))</f>
        <v/>
      </c>
      <c r="L88" s="28">
        <f>IF(OR(A88="",B88="",B88&gt;NOW(),I88="Resolved",I88="Closed"),"",IFERROR(B88+VLOOKUP(H88,Assumptions!$J$4:$K$6,2,FALSE)/24,""))</f>
        <v/>
      </c>
      <c r="M88" s="19">
        <f>IF(A88="","",IF(OR(B88="",B88&gt;NOW(),AND(J88&lt;&gt;"",J88&lt;B88)),"CHECK DATE",IF(OR(I88="Resolved",I88="Closed"),IF(J88="","ADD CLOSE TIME","CLOSED"),IF(L88="","CHECK PRIORITY",IF(NOW()&gt;=L88,"CHECK NOW","ON TRACK")))))</f>
        <v/>
      </c>
    </row>
    <row r="89" ht="31" customHeight="1">
      <c r="A89" s="12" t="n"/>
      <c r="B89" s="26" t="n"/>
      <c r="C89" s="12" t="n"/>
      <c r="D89" s="12" t="n"/>
      <c r="E89" s="12" t="n"/>
      <c r="F89" s="12" t="n"/>
      <c r="G89" s="12" t="n"/>
      <c r="H89" s="12" t="n"/>
      <c r="I89" s="12" t="n"/>
      <c r="J89" s="26" t="n"/>
      <c r="K89" s="14">
        <f>IF(OR(A89="",B89="",B89&gt;NOW()),"",IF(OR(I89="Resolved",I89="Closed"),IF(OR(J89="",J89&lt;B89),"",IFERROR((J89-B89)*24,"")),IFERROR((NOW()-B89)*24,"")))</f>
        <v/>
      </c>
      <c r="L89" s="27">
        <f>IF(OR(A89="",B89="",B89&gt;NOW(),I89="Resolved",I89="Closed"),"",IFERROR(B89+VLOOKUP(H89,Assumptions!$J$4:$K$6,2,FALSE)/24,""))</f>
        <v/>
      </c>
      <c r="M89" s="16">
        <f>IF(A89="","",IF(OR(B89="",B89&gt;NOW(),AND(J89&lt;&gt;"",J89&lt;B89)),"CHECK DATE",IF(OR(I89="Resolved",I89="Closed"),IF(J89="","ADD CLOSE TIME","CLOSED"),IF(L89="","CHECK PRIORITY",IF(NOW()&gt;=L89,"CHECK NOW","ON TRACK")))))</f>
        <v/>
      </c>
    </row>
    <row r="90" ht="31" customHeight="1">
      <c r="A90" s="12" t="n"/>
      <c r="B90" s="26" t="n"/>
      <c r="C90" s="12" t="n"/>
      <c r="D90" s="12" t="n"/>
      <c r="E90" s="12" t="n"/>
      <c r="F90" s="12" t="n"/>
      <c r="G90" s="12" t="n"/>
      <c r="H90" s="12" t="n"/>
      <c r="I90" s="12" t="n"/>
      <c r="J90" s="26" t="n"/>
      <c r="K90" s="17">
        <f>IF(OR(A90="",B90="",B90&gt;NOW()),"",IF(OR(I90="Resolved",I90="Closed"),IF(OR(J90="",J90&lt;B90),"",IFERROR((J90-B90)*24,"")),IFERROR((NOW()-B90)*24,"")))</f>
        <v/>
      </c>
      <c r="L90" s="28">
        <f>IF(OR(A90="",B90="",B90&gt;NOW(),I90="Resolved",I90="Closed"),"",IFERROR(B90+VLOOKUP(H90,Assumptions!$J$4:$K$6,2,FALSE)/24,""))</f>
        <v/>
      </c>
      <c r="M90" s="19">
        <f>IF(A90="","",IF(OR(B90="",B90&gt;NOW(),AND(J90&lt;&gt;"",J90&lt;B90)),"CHECK DATE",IF(OR(I90="Resolved",I90="Closed"),IF(J90="","ADD CLOSE TIME","CLOSED"),IF(L90="","CHECK PRIORITY",IF(NOW()&gt;=L90,"CHECK NOW","ON TRACK")))))</f>
        <v/>
      </c>
    </row>
    <row r="91" ht="31" customHeight="1">
      <c r="A91" s="12" t="n"/>
      <c r="B91" s="26" t="n"/>
      <c r="C91" s="12" t="n"/>
      <c r="D91" s="12" t="n"/>
      <c r="E91" s="12" t="n"/>
      <c r="F91" s="12" t="n"/>
      <c r="G91" s="12" t="n"/>
      <c r="H91" s="12" t="n"/>
      <c r="I91" s="12" t="n"/>
      <c r="J91" s="26" t="n"/>
      <c r="K91" s="14">
        <f>IF(OR(A91="",B91="",B91&gt;NOW()),"",IF(OR(I91="Resolved",I91="Closed"),IF(OR(J91="",J91&lt;B91),"",IFERROR((J91-B91)*24,"")),IFERROR((NOW()-B91)*24,"")))</f>
        <v/>
      </c>
      <c r="L91" s="27">
        <f>IF(OR(A91="",B91="",B91&gt;NOW(),I91="Resolved",I91="Closed"),"",IFERROR(B91+VLOOKUP(H91,Assumptions!$J$4:$K$6,2,FALSE)/24,""))</f>
        <v/>
      </c>
      <c r="M91" s="16">
        <f>IF(A91="","",IF(OR(B91="",B91&gt;NOW(),AND(J91&lt;&gt;"",J91&lt;B91)),"CHECK DATE",IF(OR(I91="Resolved",I91="Closed"),IF(J91="","ADD CLOSE TIME","CLOSED"),IF(L91="","CHECK PRIORITY",IF(NOW()&gt;=L91,"CHECK NOW","ON TRACK")))))</f>
        <v/>
      </c>
    </row>
    <row r="92" ht="31" customHeight="1">
      <c r="A92" s="12" t="n"/>
      <c r="B92" s="26" t="n"/>
      <c r="C92" s="12" t="n"/>
      <c r="D92" s="12" t="n"/>
      <c r="E92" s="12" t="n"/>
      <c r="F92" s="12" t="n"/>
      <c r="G92" s="12" t="n"/>
      <c r="H92" s="12" t="n"/>
      <c r="I92" s="12" t="n"/>
      <c r="J92" s="26" t="n"/>
      <c r="K92" s="17">
        <f>IF(OR(A92="",B92="",B92&gt;NOW()),"",IF(OR(I92="Resolved",I92="Closed"),IF(OR(J92="",J92&lt;B92),"",IFERROR((J92-B92)*24,"")),IFERROR((NOW()-B92)*24,"")))</f>
        <v/>
      </c>
      <c r="L92" s="28">
        <f>IF(OR(A92="",B92="",B92&gt;NOW(),I92="Resolved",I92="Closed"),"",IFERROR(B92+VLOOKUP(H92,Assumptions!$J$4:$K$6,2,FALSE)/24,""))</f>
        <v/>
      </c>
      <c r="M92" s="19">
        <f>IF(A92="","",IF(OR(B92="",B92&gt;NOW(),AND(J92&lt;&gt;"",J92&lt;B92)),"CHECK DATE",IF(OR(I92="Resolved",I92="Closed"),IF(J92="","ADD CLOSE TIME","CLOSED"),IF(L92="","CHECK PRIORITY",IF(NOW()&gt;=L92,"CHECK NOW","ON TRACK")))))</f>
        <v/>
      </c>
    </row>
    <row r="93" ht="31" customHeight="1">
      <c r="A93" s="12" t="n"/>
      <c r="B93" s="26" t="n"/>
      <c r="C93" s="12" t="n"/>
      <c r="D93" s="12" t="n"/>
      <c r="E93" s="12" t="n"/>
      <c r="F93" s="12" t="n"/>
      <c r="G93" s="12" t="n"/>
      <c r="H93" s="12" t="n"/>
      <c r="I93" s="12" t="n"/>
      <c r="J93" s="26" t="n"/>
      <c r="K93" s="14">
        <f>IF(OR(A93="",B93="",B93&gt;NOW()),"",IF(OR(I93="Resolved",I93="Closed"),IF(OR(J93="",J93&lt;B93),"",IFERROR((J93-B93)*24,"")),IFERROR((NOW()-B93)*24,"")))</f>
        <v/>
      </c>
      <c r="L93" s="27">
        <f>IF(OR(A93="",B93="",B93&gt;NOW(),I93="Resolved",I93="Closed"),"",IFERROR(B93+VLOOKUP(H93,Assumptions!$J$4:$K$6,2,FALSE)/24,""))</f>
        <v/>
      </c>
      <c r="M93" s="16">
        <f>IF(A93="","",IF(OR(B93="",B93&gt;NOW(),AND(J93&lt;&gt;"",J93&lt;B93)),"CHECK DATE",IF(OR(I93="Resolved",I93="Closed"),IF(J93="","ADD CLOSE TIME","CLOSED"),IF(L93="","CHECK PRIORITY",IF(NOW()&gt;=L93,"CHECK NOW","ON TRACK")))))</f>
        <v/>
      </c>
    </row>
    <row r="94" ht="31" customHeight="1">
      <c r="A94" s="12" t="n"/>
      <c r="B94" s="26" t="n"/>
      <c r="C94" s="12" t="n"/>
      <c r="D94" s="12" t="n"/>
      <c r="E94" s="12" t="n"/>
      <c r="F94" s="12" t="n"/>
      <c r="G94" s="12" t="n"/>
      <c r="H94" s="12" t="n"/>
      <c r="I94" s="12" t="n"/>
      <c r="J94" s="26" t="n"/>
      <c r="K94" s="17">
        <f>IF(OR(A94="",B94="",B94&gt;NOW()),"",IF(OR(I94="Resolved",I94="Closed"),IF(OR(J94="",J94&lt;B94),"",IFERROR((J94-B94)*24,"")),IFERROR((NOW()-B94)*24,"")))</f>
        <v/>
      </c>
      <c r="L94" s="28">
        <f>IF(OR(A94="",B94="",B94&gt;NOW(),I94="Resolved",I94="Closed"),"",IFERROR(B94+VLOOKUP(H94,Assumptions!$J$4:$K$6,2,FALSE)/24,""))</f>
        <v/>
      </c>
      <c r="M94" s="19">
        <f>IF(A94="","",IF(OR(B94="",B94&gt;NOW(),AND(J94&lt;&gt;"",J94&lt;B94)),"CHECK DATE",IF(OR(I94="Resolved",I94="Closed"),IF(J94="","ADD CLOSE TIME","CLOSED"),IF(L94="","CHECK PRIORITY",IF(NOW()&gt;=L94,"CHECK NOW","ON TRACK")))))</f>
        <v/>
      </c>
    </row>
    <row r="95" ht="31" customHeight="1">
      <c r="A95" s="12" t="n"/>
      <c r="B95" s="26" t="n"/>
      <c r="C95" s="12" t="n"/>
      <c r="D95" s="12" t="n"/>
      <c r="E95" s="12" t="n"/>
      <c r="F95" s="12" t="n"/>
      <c r="G95" s="12" t="n"/>
      <c r="H95" s="12" t="n"/>
      <c r="I95" s="12" t="n"/>
      <c r="J95" s="26" t="n"/>
      <c r="K95" s="14">
        <f>IF(OR(A95="",B95="",B95&gt;NOW()),"",IF(OR(I95="Resolved",I95="Closed"),IF(OR(J95="",J95&lt;B95),"",IFERROR((J95-B95)*24,"")),IFERROR((NOW()-B95)*24,"")))</f>
        <v/>
      </c>
      <c r="L95" s="27">
        <f>IF(OR(A95="",B95="",B95&gt;NOW(),I95="Resolved",I95="Closed"),"",IFERROR(B95+VLOOKUP(H95,Assumptions!$J$4:$K$6,2,FALSE)/24,""))</f>
        <v/>
      </c>
      <c r="M95" s="16">
        <f>IF(A95="","",IF(OR(B95="",B95&gt;NOW(),AND(J95&lt;&gt;"",J95&lt;B95)),"CHECK DATE",IF(OR(I95="Resolved",I95="Closed"),IF(J95="","ADD CLOSE TIME","CLOSED"),IF(L95="","CHECK PRIORITY",IF(NOW()&gt;=L95,"CHECK NOW","ON TRACK")))))</f>
        <v/>
      </c>
    </row>
    <row r="96" ht="31" customHeight="1">
      <c r="A96" s="12" t="n"/>
      <c r="B96" s="26" t="n"/>
      <c r="C96" s="12" t="n"/>
      <c r="D96" s="12" t="n"/>
      <c r="E96" s="12" t="n"/>
      <c r="F96" s="12" t="n"/>
      <c r="G96" s="12" t="n"/>
      <c r="H96" s="12" t="n"/>
      <c r="I96" s="12" t="n"/>
      <c r="J96" s="26" t="n"/>
      <c r="K96" s="17">
        <f>IF(OR(A96="",B96="",B96&gt;NOW()),"",IF(OR(I96="Resolved",I96="Closed"),IF(OR(J96="",J96&lt;B96),"",IFERROR((J96-B96)*24,"")),IFERROR((NOW()-B96)*24,"")))</f>
        <v/>
      </c>
      <c r="L96" s="28">
        <f>IF(OR(A96="",B96="",B96&gt;NOW(),I96="Resolved",I96="Closed"),"",IFERROR(B96+VLOOKUP(H96,Assumptions!$J$4:$K$6,2,FALSE)/24,""))</f>
        <v/>
      </c>
      <c r="M96" s="19">
        <f>IF(A96="","",IF(OR(B96="",B96&gt;NOW(),AND(J96&lt;&gt;"",J96&lt;B96)),"CHECK DATE",IF(OR(I96="Resolved",I96="Closed"),IF(J96="","ADD CLOSE TIME","CLOSED"),IF(L96="","CHECK PRIORITY",IF(NOW()&gt;=L96,"CHECK NOW","ON TRACK")))))</f>
        <v/>
      </c>
    </row>
    <row r="97" ht="31" customHeight="1">
      <c r="A97" s="12" t="n"/>
      <c r="B97" s="26" t="n"/>
      <c r="C97" s="12" t="n"/>
      <c r="D97" s="12" t="n"/>
      <c r="E97" s="12" t="n"/>
      <c r="F97" s="12" t="n"/>
      <c r="G97" s="12" t="n"/>
      <c r="H97" s="12" t="n"/>
      <c r="I97" s="12" t="n"/>
      <c r="J97" s="26" t="n"/>
      <c r="K97" s="14">
        <f>IF(OR(A97="",B97="",B97&gt;NOW()),"",IF(OR(I97="Resolved",I97="Closed"),IF(OR(J97="",J97&lt;B97),"",IFERROR((J97-B97)*24,"")),IFERROR((NOW()-B97)*24,"")))</f>
        <v/>
      </c>
      <c r="L97" s="27">
        <f>IF(OR(A97="",B97="",B97&gt;NOW(),I97="Resolved",I97="Closed"),"",IFERROR(B97+VLOOKUP(H97,Assumptions!$J$4:$K$6,2,FALSE)/24,""))</f>
        <v/>
      </c>
      <c r="M97" s="16">
        <f>IF(A97="","",IF(OR(B97="",B97&gt;NOW(),AND(J97&lt;&gt;"",J97&lt;B97)),"CHECK DATE",IF(OR(I97="Resolved",I97="Closed"),IF(J97="","ADD CLOSE TIME","CLOSED"),IF(L97="","CHECK PRIORITY",IF(NOW()&gt;=L97,"CHECK NOW","ON TRACK")))))</f>
        <v/>
      </c>
    </row>
    <row r="98" ht="31" customHeight="1">
      <c r="A98" s="12" t="n"/>
      <c r="B98" s="26" t="n"/>
      <c r="C98" s="12" t="n"/>
      <c r="D98" s="12" t="n"/>
      <c r="E98" s="12" t="n"/>
      <c r="F98" s="12" t="n"/>
      <c r="G98" s="12" t="n"/>
      <c r="H98" s="12" t="n"/>
      <c r="I98" s="12" t="n"/>
      <c r="J98" s="26" t="n"/>
      <c r="K98" s="17">
        <f>IF(OR(A98="",B98="",B98&gt;NOW()),"",IF(OR(I98="Resolved",I98="Closed"),IF(OR(J98="",J98&lt;B98),"",IFERROR((J98-B98)*24,"")),IFERROR((NOW()-B98)*24,"")))</f>
        <v/>
      </c>
      <c r="L98" s="28">
        <f>IF(OR(A98="",B98="",B98&gt;NOW(),I98="Resolved",I98="Closed"),"",IFERROR(B98+VLOOKUP(H98,Assumptions!$J$4:$K$6,2,FALSE)/24,""))</f>
        <v/>
      </c>
      <c r="M98" s="19">
        <f>IF(A98="","",IF(OR(B98="",B98&gt;NOW(),AND(J98&lt;&gt;"",J98&lt;B98)),"CHECK DATE",IF(OR(I98="Resolved",I98="Closed"),IF(J98="","ADD CLOSE TIME","CLOSED"),IF(L98="","CHECK PRIORITY",IF(NOW()&gt;=L98,"CHECK NOW","ON TRACK")))))</f>
        <v/>
      </c>
    </row>
    <row r="99" ht="31" customHeight="1">
      <c r="A99" s="12" t="n"/>
      <c r="B99" s="26" t="n"/>
      <c r="C99" s="12" t="n"/>
      <c r="D99" s="12" t="n"/>
      <c r="E99" s="12" t="n"/>
      <c r="F99" s="12" t="n"/>
      <c r="G99" s="12" t="n"/>
      <c r="H99" s="12" t="n"/>
      <c r="I99" s="12" t="n"/>
      <c r="J99" s="26" t="n"/>
      <c r="K99" s="14">
        <f>IF(OR(A99="",B99="",B99&gt;NOW()),"",IF(OR(I99="Resolved",I99="Closed"),IF(OR(J99="",J99&lt;B99),"",IFERROR((J99-B99)*24,"")),IFERROR((NOW()-B99)*24,"")))</f>
        <v/>
      </c>
      <c r="L99" s="27">
        <f>IF(OR(A99="",B99="",B99&gt;NOW(),I99="Resolved",I99="Closed"),"",IFERROR(B99+VLOOKUP(H99,Assumptions!$J$4:$K$6,2,FALSE)/24,""))</f>
        <v/>
      </c>
      <c r="M99" s="16">
        <f>IF(A99="","",IF(OR(B99="",B99&gt;NOW(),AND(J99&lt;&gt;"",J99&lt;B99)),"CHECK DATE",IF(OR(I99="Resolved",I99="Closed"),IF(J99="","ADD CLOSE TIME","CLOSED"),IF(L99="","CHECK PRIORITY",IF(NOW()&gt;=L99,"CHECK NOW","ON TRACK")))))</f>
        <v/>
      </c>
    </row>
    <row r="100" ht="31" customHeight="1">
      <c r="A100" s="12" t="n"/>
      <c r="B100" s="26" t="n"/>
      <c r="C100" s="12" t="n"/>
      <c r="D100" s="12" t="n"/>
      <c r="E100" s="12" t="n"/>
      <c r="F100" s="12" t="n"/>
      <c r="G100" s="12" t="n"/>
      <c r="H100" s="12" t="n"/>
      <c r="I100" s="12" t="n"/>
      <c r="J100" s="26" t="n"/>
      <c r="K100" s="17">
        <f>IF(OR(A100="",B100="",B100&gt;NOW()),"",IF(OR(I100="Resolved",I100="Closed"),IF(OR(J100="",J100&lt;B100),"",IFERROR((J100-B100)*24,"")),IFERROR((NOW()-B100)*24,"")))</f>
        <v/>
      </c>
      <c r="L100" s="28">
        <f>IF(OR(A100="",B100="",B100&gt;NOW(),I100="Resolved",I100="Closed"),"",IFERROR(B100+VLOOKUP(H100,Assumptions!$J$4:$K$6,2,FALSE)/24,""))</f>
        <v/>
      </c>
      <c r="M100" s="19">
        <f>IF(A100="","",IF(OR(B100="",B100&gt;NOW(),AND(J100&lt;&gt;"",J100&lt;B100)),"CHECK DATE",IF(OR(I100="Resolved",I100="Closed"),IF(J100="","ADD CLOSE TIME","CLOSED"),IF(L100="","CHECK PRIORITY",IF(NOW()&gt;=L100,"CHECK NOW","ON TRACK")))))</f>
        <v/>
      </c>
    </row>
    <row r="101" ht="31" customHeight="1">
      <c r="A101" s="12" t="n"/>
      <c r="B101" s="26" t="n"/>
      <c r="C101" s="12" t="n"/>
      <c r="D101" s="12" t="n"/>
      <c r="E101" s="12" t="n"/>
      <c r="F101" s="12" t="n"/>
      <c r="G101" s="12" t="n"/>
      <c r="H101" s="12" t="n"/>
      <c r="I101" s="12" t="n"/>
      <c r="J101" s="26" t="n"/>
      <c r="K101" s="14">
        <f>IF(OR(A101="",B101="",B101&gt;NOW()),"",IF(OR(I101="Resolved",I101="Closed"),IF(OR(J101="",J101&lt;B101),"",IFERROR((J101-B101)*24,"")),IFERROR((NOW()-B101)*24,"")))</f>
        <v/>
      </c>
      <c r="L101" s="27">
        <f>IF(OR(A101="",B101="",B101&gt;NOW(),I101="Resolved",I101="Closed"),"",IFERROR(B101+VLOOKUP(H101,Assumptions!$J$4:$K$6,2,FALSE)/24,""))</f>
        <v/>
      </c>
      <c r="M101" s="16">
        <f>IF(A101="","",IF(OR(B101="",B101&gt;NOW(),AND(J101&lt;&gt;"",J101&lt;B101)),"CHECK DATE",IF(OR(I101="Resolved",I101="Closed"),IF(J101="","ADD CLOSE TIME","CLOSED"),IF(L101="","CHECK PRIORITY",IF(NOW()&gt;=L101,"CHECK NOW","ON TRACK")))))</f>
        <v/>
      </c>
    </row>
    <row r="102" ht="31" customHeight="1">
      <c r="A102" s="12" t="n"/>
      <c r="B102" s="26" t="n"/>
      <c r="C102" s="12" t="n"/>
      <c r="D102" s="12" t="n"/>
      <c r="E102" s="12" t="n"/>
      <c r="F102" s="12" t="n"/>
      <c r="G102" s="12" t="n"/>
      <c r="H102" s="12" t="n"/>
      <c r="I102" s="12" t="n"/>
      <c r="J102" s="26" t="n"/>
      <c r="K102" s="17">
        <f>IF(OR(A102="",B102="",B102&gt;NOW()),"",IF(OR(I102="Resolved",I102="Closed"),IF(OR(J102="",J102&lt;B102),"",IFERROR((J102-B102)*24,"")),IFERROR((NOW()-B102)*24,"")))</f>
        <v/>
      </c>
      <c r="L102" s="28">
        <f>IF(OR(A102="",B102="",B102&gt;NOW(),I102="Resolved",I102="Closed"),"",IFERROR(B102+VLOOKUP(H102,Assumptions!$J$4:$K$6,2,FALSE)/24,""))</f>
        <v/>
      </c>
      <c r="M102" s="19">
        <f>IF(A102="","",IF(OR(B102="",B102&gt;NOW(),AND(J102&lt;&gt;"",J102&lt;B102)),"CHECK DATE",IF(OR(I102="Resolved",I102="Closed"),IF(J102="","ADD CLOSE TIME","CLOSED"),IF(L102="","CHECK PRIORITY",IF(NOW()&gt;=L102,"CHECK NOW","ON TRACK")))))</f>
        <v/>
      </c>
    </row>
    <row r="103" ht="31" customHeight="1">
      <c r="A103" s="12" t="n"/>
      <c r="B103" s="26" t="n"/>
      <c r="C103" s="12" t="n"/>
      <c r="D103" s="12" t="n"/>
      <c r="E103" s="12" t="n"/>
      <c r="F103" s="12" t="n"/>
      <c r="G103" s="12" t="n"/>
      <c r="H103" s="12" t="n"/>
      <c r="I103" s="12" t="n"/>
      <c r="J103" s="26" t="n"/>
      <c r="K103" s="14">
        <f>IF(OR(A103="",B103="",B103&gt;NOW()),"",IF(OR(I103="Resolved",I103="Closed"),IF(OR(J103="",J103&lt;B103),"",IFERROR((J103-B103)*24,"")),IFERROR((NOW()-B103)*24,"")))</f>
        <v/>
      </c>
      <c r="L103" s="27">
        <f>IF(OR(A103="",B103="",B103&gt;NOW(),I103="Resolved",I103="Closed"),"",IFERROR(B103+VLOOKUP(H103,Assumptions!$J$4:$K$6,2,FALSE)/24,""))</f>
        <v/>
      </c>
      <c r="M103" s="16">
        <f>IF(A103="","",IF(OR(B103="",B103&gt;NOW(),AND(J103&lt;&gt;"",J103&lt;B103)),"CHECK DATE",IF(OR(I103="Resolved",I103="Closed"),IF(J103="","ADD CLOSE TIME","CLOSED"),IF(L103="","CHECK PRIORITY",IF(NOW()&gt;=L103,"CHECK NOW","ON TRACK")))))</f>
        <v/>
      </c>
    </row>
    <row r="104" ht="31" customHeight="1">
      <c r="A104" s="12" t="n"/>
      <c r="B104" s="26" t="n"/>
      <c r="C104" s="12" t="n"/>
      <c r="D104" s="12" t="n"/>
      <c r="E104" s="12" t="n"/>
      <c r="F104" s="12" t="n"/>
      <c r="G104" s="12" t="n"/>
      <c r="H104" s="12" t="n"/>
      <c r="I104" s="12" t="n"/>
      <c r="J104" s="26" t="n"/>
      <c r="K104" s="17">
        <f>IF(OR(A104="",B104="",B104&gt;NOW()),"",IF(OR(I104="Resolved",I104="Closed"),IF(OR(J104="",J104&lt;B104),"",IFERROR((J104-B104)*24,"")),IFERROR((NOW()-B104)*24,"")))</f>
        <v/>
      </c>
      <c r="L104" s="28">
        <f>IF(OR(A104="",B104="",B104&gt;NOW(),I104="Resolved",I104="Closed"),"",IFERROR(B104+VLOOKUP(H104,Assumptions!$J$4:$K$6,2,FALSE)/24,""))</f>
        <v/>
      </c>
      <c r="M104" s="19">
        <f>IF(A104="","",IF(OR(B104="",B104&gt;NOW(),AND(J104&lt;&gt;"",J104&lt;B104)),"CHECK DATE",IF(OR(I104="Resolved",I104="Closed"),IF(J104="","ADD CLOSE TIME","CLOSED"),IF(L104="","CHECK PRIORITY",IF(NOW()&gt;=L104,"CHECK NOW","ON TRACK")))))</f>
        <v/>
      </c>
    </row>
  </sheetData>
  <autoFilter ref="A4:M104"/>
  <mergeCells count="1">
    <mergeCell ref="A1:M1"/>
  </mergeCells>
  <conditionalFormatting sqref="M5:M104">
    <cfRule type="expression" priority="1" dxfId="0">
      <formula>OR($M5="CHECK NOW",$M5="CHECK DATE",$M5="ADD CLOSE TIME",$M5="CHECK PRIORITY")</formula>
    </cfRule>
    <cfRule type="expression" priority="2" dxfId="1">
      <formula>OR($M5="ON TRACK",$M5="CLOSED")</formula>
    </cfRule>
  </conditionalFormatting>
  <dataValidations count="5">
    <dataValidation sqref="E5:E104" showDropDown="0" showInputMessage="0" showErrorMessage="0" allowBlank="0" errorTitle="Check service type" error="Choose a service type from the editable list." type="list">
      <formula1>INDIRECT("Assumptions!$A$4:$A$8")</formula1>
    </dataValidation>
    <dataValidation sqref="G5:G104" showDropDown="0" showInputMessage="0" showErrorMessage="0" allowBlank="0" errorTitle="Check assignment" error="Choose an assigned team member from the editable list." type="list">
      <formula1>INDIRECT("Assumptions!$H$4:$H$8")</formula1>
    </dataValidation>
    <dataValidation sqref="H5:H104" showDropDown="0" showInputMessage="0" showErrorMessage="0" allowBlank="0" errorTitle="Check priority" error="Choose a response priority from the editable list." type="list">
      <formula1>INDIRECT("Assumptions!$C$4:$C$6")</formula1>
    </dataValidation>
    <dataValidation sqref="I5:I104" showDropDown="0" showInputMessage="0" showErrorMessage="0" allowBlank="0" errorTitle="Check case status" error="Choose a case status from the editable list." type="list">
      <formula1>INDIRECT("Assumptions!$B$4:$B$8")</formula1>
    </dataValidation>
    <dataValidation sqref="B5:B104 J5:J104" showDropDown="0" showInputMessage="0" showErrorMessage="0" allowBlank="0" errorTitle="Check date" error="Enter a date within the editable date limits." type="date" operator="between">
      <formula1>INDIRECT("Assumptions!$N$4")</formula1>
      <formula2>INDIRECT("Assumptions!$N$5")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A93F2C"/>
    <outlinePr summaryBelow="1" summaryRight="1"/>
    <pageSetUpPr fitToPage="1"/>
  </sheetPr>
  <dimension ref="A1:M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2" customWidth="1" min="3" max="3"/>
    <col width="25" customWidth="1" min="4" max="4"/>
    <col width="25" customWidth="1" min="5" max="5"/>
    <col width="18" customWidth="1" min="6" max="6"/>
    <col width="30" customWidth="1" min="7" max="7"/>
    <col width="27" customWidth="1" min="8" max="8"/>
    <col width="24" customWidth="1" min="9" max="9"/>
    <col width="20" customWidth="1" min="10" max="10"/>
    <col width="20" customWidth="1" min="11" max="11"/>
    <col width="35" customWidth="1" min="12" max="12"/>
    <col width="20" customWidth="1" min="13" max="13"/>
  </cols>
  <sheetData>
    <row r="1" ht="28" customHeight="1">
      <c r="A1" s="1" t="inlineStr">
        <is>
          <t>Cedar Loop Pet Care (Fictional) — Response Contacts</t>
        </is>
      </c>
    </row>
    <row r="2" ht="32" customHeight="1">
      <c r="A2" s="3" t="inlineStr">
        <is>
          <t>Maintain the human call order and attempt history for each case. Contact details shown here are fictional examples.</t>
        </is>
      </c>
    </row>
    <row r="3"/>
    <row r="4" ht="34" customHeight="1">
      <c r="A4" s="11" t="inlineStr">
        <is>
          <t>Contact ID</t>
        </is>
      </c>
      <c r="B4" s="11" t="inlineStr">
        <is>
          <t>Case ID</t>
        </is>
      </c>
      <c r="C4" s="11" t="inlineStr">
        <is>
          <t>Call Order</t>
        </is>
      </c>
      <c r="D4" s="11" t="inlineStr">
        <is>
          <t>Contact Role</t>
        </is>
      </c>
      <c r="E4" s="11" t="inlineStr">
        <is>
          <t>Contact Name</t>
        </is>
      </c>
      <c r="F4" s="11" t="inlineStr">
        <is>
          <t>Phone</t>
        </is>
      </c>
      <c r="G4" s="11" t="inlineStr">
        <is>
          <t>Alternate Method</t>
        </is>
      </c>
      <c r="H4" s="11" t="inlineStr">
        <is>
          <t>Assigned To</t>
        </is>
      </c>
      <c r="I4" s="11" t="inlineStr">
        <is>
          <t>Contact Status</t>
        </is>
      </c>
      <c r="J4" s="11" t="inlineStr">
        <is>
          <t>Last Attempt At</t>
        </is>
      </c>
      <c r="K4" s="11" t="inlineStr">
        <is>
          <t>Next Attempt At</t>
        </is>
      </c>
      <c r="L4" s="11" t="inlineStr">
        <is>
          <t>Contact Notes</t>
        </is>
      </c>
      <c r="M4" s="11" t="inlineStr">
        <is>
          <t>Follow-Up Alert</t>
        </is>
      </c>
    </row>
    <row r="5" ht="31" customHeight="1">
      <c r="A5" s="12" t="inlineStr">
        <is>
          <t>CT-2001</t>
        </is>
      </c>
      <c r="B5" s="12" t="inlineStr">
        <is>
          <t>LR-1001</t>
        </is>
      </c>
      <c r="C5" s="20" t="n">
        <v>1</v>
      </c>
      <c r="D5" s="12" t="inlineStr">
        <is>
          <t>Owner</t>
        </is>
      </c>
      <c r="E5" s="12" t="inlineStr">
        <is>
          <t>Jordan Pike (Fictional)</t>
        </is>
      </c>
      <c r="F5" s="12" t="inlineStr">
        <is>
          <t>(555) 010-1001</t>
        </is>
      </c>
      <c r="G5" s="12" t="inlineStr">
        <is>
          <t>jordan.pike@example.invalid</t>
        </is>
      </c>
      <c r="H5" s="12" t="inlineStr">
        <is>
          <t>Avery Cole (Fictional)</t>
        </is>
      </c>
      <c r="I5" s="12" t="inlineStr">
        <is>
          <t>Reached</t>
        </is>
      </c>
      <c r="J5" s="26" t="n">
        <v>46271.65694444445</v>
      </c>
      <c r="K5" s="26" t="n"/>
      <c r="L5" s="12" t="inlineStr">
        <is>
          <t>Confirmed preferred callback method.</t>
        </is>
      </c>
      <c r="M5" s="16">
        <f>IF(A5="","",IF(IFERROR(VLOOKUP(B5,Cases!$A$5:$I$104,9,FALSE),"")="","CHECK CASE",IF(OR(IFERROR(VLOOKUP(B5,Cases!$A$5:$I$104,9,FALSE),"")="Resolved",IFERROR(VLOOKUP(B5,Cases!$A$5:$I$104,9,FALSE),"")="Closed"),"CASE CLOSED",IF(OR(I5="Reached",I5="Not Needed"),"DONE",IF(AND(J5&lt;&gt;"",K5&lt;&gt;"",K5&lt;J5),"CHECK TIME",IF(K5="","SET NEXT CHECK",IF(NOW()&gt;=K5,"CHECK NOW","SCHEDULED")))))))</f>
        <v/>
      </c>
    </row>
    <row r="6" ht="31" customHeight="1">
      <c r="A6" s="12" t="inlineStr">
        <is>
          <t>CT-2002</t>
        </is>
      </c>
      <c r="B6" s="12" t="inlineStr">
        <is>
          <t>LR-1001</t>
        </is>
      </c>
      <c r="C6" s="20" t="n">
        <v>2</v>
      </c>
      <c r="D6" s="12" t="inlineStr">
        <is>
          <t>Emergency Contact</t>
        </is>
      </c>
      <c r="E6" s="12" t="inlineStr">
        <is>
          <t>Rowan Vale (Fictional)</t>
        </is>
      </c>
      <c r="F6" s="12" t="inlineStr">
        <is>
          <t>(555) 010-1002</t>
        </is>
      </c>
      <c r="G6" s="12" t="inlineStr">
        <is>
          <t>Text message</t>
        </is>
      </c>
      <c r="H6" s="12" t="inlineStr">
        <is>
          <t>Avery Cole (Fictional)</t>
        </is>
      </c>
      <c r="I6" s="12" t="inlineStr">
        <is>
          <t>Reached</t>
        </is>
      </c>
      <c r="J6" s="26" t="n">
        <v>46271.66736111111</v>
      </c>
      <c r="K6" s="26" t="n"/>
      <c r="L6" s="12" t="inlineStr">
        <is>
          <t>Shared the current search area.</t>
        </is>
      </c>
      <c r="M6" s="19">
        <f>IF(A6="","",IF(IFERROR(VLOOKUP(B6,Cases!$A$5:$I$104,9,FALSE),"")="","CHECK CASE",IF(OR(IFERROR(VLOOKUP(B6,Cases!$A$5:$I$104,9,FALSE),"")="Resolved",IFERROR(VLOOKUP(B6,Cases!$A$5:$I$104,9,FALSE),"")="Closed"),"CASE CLOSED",IF(OR(I6="Reached",I6="Not Needed"),"DONE",IF(AND(J6&lt;&gt;"",K6&lt;&gt;"",K6&lt;J6),"CHECK TIME",IF(K6="","SET NEXT CHECK",IF(NOW()&gt;=K6,"CHECK NOW","SCHEDULED")))))))</f>
        <v/>
      </c>
    </row>
    <row r="7" ht="31" customHeight="1">
      <c r="A7" s="12" t="inlineStr">
        <is>
          <t>CT-2003</t>
        </is>
      </c>
      <c r="B7" s="12" t="inlineStr">
        <is>
          <t>LR-1002</t>
        </is>
      </c>
      <c r="C7" s="20" t="n">
        <v>1</v>
      </c>
      <c r="D7" s="12" t="inlineStr">
        <is>
          <t>Owner</t>
        </is>
      </c>
      <c r="E7" s="12" t="inlineStr">
        <is>
          <t>Casey North (Fictional)</t>
        </is>
      </c>
      <c r="F7" s="12" t="inlineStr">
        <is>
          <t>(555) 010-1003</t>
        </is>
      </c>
      <c r="G7" s="12" t="inlineStr">
        <is>
          <t>casey.north@example.invalid</t>
        </is>
      </c>
      <c r="H7" s="12" t="inlineStr">
        <is>
          <t>Morgan Reed (Fictional)</t>
        </is>
      </c>
      <c r="I7" s="12" t="inlineStr">
        <is>
          <t>Attempted - No Answer</t>
        </is>
      </c>
      <c r="J7" s="26" t="n">
        <v>46274.56666666667</v>
      </c>
      <c r="K7" s="26" t="n">
        <v>46274.62916666667</v>
      </c>
      <c r="L7" s="12" t="inlineStr">
        <is>
          <t>Leave another concise callback request.</t>
        </is>
      </c>
      <c r="M7" s="16">
        <f>IF(A7="","",IF(IFERROR(VLOOKUP(B7,Cases!$A$5:$I$104,9,FALSE),"")="","CHECK CASE",IF(OR(IFERROR(VLOOKUP(B7,Cases!$A$5:$I$104,9,FALSE),"")="Resolved",IFERROR(VLOOKUP(B7,Cases!$A$5:$I$104,9,FALSE),"")="Closed"),"CASE CLOSED",IF(OR(I7="Reached",I7="Not Needed"),"DONE",IF(AND(J7&lt;&gt;"",K7&lt;&gt;"",K7&lt;J7),"CHECK TIME",IF(K7="","SET NEXT CHECK",IF(NOW()&gt;=K7,"CHECK NOW","SCHEDULED")))))))</f>
        <v/>
      </c>
    </row>
    <row r="8" ht="31" customHeight="1">
      <c r="A8" s="12" t="inlineStr">
        <is>
          <t>CT-2004</t>
        </is>
      </c>
      <c r="B8" s="12" t="inlineStr">
        <is>
          <t>LR-1002</t>
        </is>
      </c>
      <c r="C8" s="20" t="n">
        <v>2</v>
      </c>
      <c r="D8" s="12" t="inlineStr">
        <is>
          <t>Business Owner or Manager</t>
        </is>
      </c>
      <c r="E8" s="12" t="inlineStr">
        <is>
          <t>Avery Cole (Fictional)</t>
        </is>
      </c>
      <c r="F8" s="12" t="inlineStr">
        <is>
          <t>(555) 010-1004</t>
        </is>
      </c>
      <c r="G8" s="12" t="inlineStr">
        <is>
          <t>Internal phone</t>
        </is>
      </c>
      <c r="H8" s="12" t="inlineStr">
        <is>
          <t>Morgan Reed (Fictional)</t>
        </is>
      </c>
      <c r="I8" s="12" t="inlineStr">
        <is>
          <t>Reached</t>
        </is>
      </c>
      <c r="J8" s="26" t="n">
        <v>46274.25416666667</v>
      </c>
      <c r="K8" s="26" t="n"/>
      <c r="L8" s="12" t="inlineStr">
        <is>
          <t>Manager acknowledged the response lead.</t>
        </is>
      </c>
      <c r="M8" s="19">
        <f>IF(A8="","",IF(IFERROR(VLOOKUP(B8,Cases!$A$5:$I$104,9,FALSE),"")="","CHECK CASE",IF(OR(IFERROR(VLOOKUP(B8,Cases!$A$5:$I$104,9,FALSE),"")="Resolved",IFERROR(VLOOKUP(B8,Cases!$A$5:$I$104,9,FALSE),"")="Closed"),"CASE CLOSED",IF(OR(I8="Reached",I8="Not Needed"),"DONE",IF(AND(J8&lt;&gt;"",K8&lt;&gt;"",K8&lt;J8),"CHECK TIME",IF(K8="","SET NEXT CHECK",IF(NOW()&gt;=K8,"CHECK NOW","SCHEDULED")))))))</f>
        <v/>
      </c>
    </row>
    <row r="9" ht="31" customHeight="1">
      <c r="A9" s="12" t="inlineStr">
        <is>
          <t>CT-2005</t>
        </is>
      </c>
      <c r="B9" s="12" t="inlineStr">
        <is>
          <t>LR-1003</t>
        </is>
      </c>
      <c r="C9" s="20" t="n">
        <v>1</v>
      </c>
      <c r="D9" s="12" t="inlineStr">
        <is>
          <t>Owner</t>
        </is>
      </c>
      <c r="E9" s="12" t="inlineStr">
        <is>
          <t>Taylor Brook (Fictional)</t>
        </is>
      </c>
      <c r="F9" s="12" t="inlineStr">
        <is>
          <t>(555) 010-1005</t>
        </is>
      </c>
      <c r="G9" s="12" t="inlineStr">
        <is>
          <t>taylor.brook@example.invalid</t>
        </is>
      </c>
      <c r="H9" s="12" t="inlineStr">
        <is>
          <t>Skyler Lane (Fictional)</t>
        </is>
      </c>
      <c r="I9" s="12" t="inlineStr">
        <is>
          <t>Reached</t>
        </is>
      </c>
      <c r="J9" s="26" t="n">
        <v>46272.66388888889</v>
      </c>
      <c r="K9" s="26" t="n"/>
      <c r="L9" s="12" t="inlineStr">
        <is>
          <t>Owner received closure update.</t>
        </is>
      </c>
      <c r="M9" s="16">
        <f>IF(A9="","",IF(IFERROR(VLOOKUP(B9,Cases!$A$5:$I$104,9,FALSE),"")="","CHECK CASE",IF(OR(IFERROR(VLOOKUP(B9,Cases!$A$5:$I$104,9,FALSE),"")="Resolved",IFERROR(VLOOKUP(B9,Cases!$A$5:$I$104,9,FALSE),"")="Closed"),"CASE CLOSED",IF(OR(I9="Reached",I9="Not Needed"),"DONE",IF(AND(J9&lt;&gt;"",K9&lt;&gt;"",K9&lt;J9),"CHECK TIME",IF(K9="","SET NEXT CHECK",IF(NOW()&gt;=K9,"CHECK NOW","SCHEDULED")))))))</f>
        <v/>
      </c>
    </row>
    <row r="10" ht="31" customHeight="1">
      <c r="A10" s="12" t="inlineStr">
        <is>
          <t>CT-2006</t>
        </is>
      </c>
      <c r="B10" s="12" t="inlineStr">
        <is>
          <t>LR-1004</t>
        </is>
      </c>
      <c r="C10" s="20" t="n">
        <v>1</v>
      </c>
      <c r="D10" s="12" t="inlineStr">
        <is>
          <t>Owner</t>
        </is>
      </c>
      <c r="E10" s="12" t="inlineStr">
        <is>
          <t>Riley Fern (Fictional)</t>
        </is>
      </c>
      <c r="F10" s="12" t="inlineStr">
        <is>
          <t>(555) 010-1006</t>
        </is>
      </c>
      <c r="G10" s="12" t="inlineStr">
        <is>
          <t>Text message</t>
        </is>
      </c>
      <c r="H10" s="12" t="inlineStr">
        <is>
          <t>Cameron Wells (Fictional)</t>
        </is>
      </c>
      <c r="I10" s="12" t="inlineStr">
        <is>
          <t>Pending</t>
        </is>
      </c>
      <c r="J10" s="26" t="n"/>
      <c r="K10" s="26" t="n">
        <v>46274.67083333333</v>
      </c>
      <c r="L10" s="12" t="inlineStr">
        <is>
          <t>Use the owner-provided contact order.</t>
        </is>
      </c>
      <c r="M10" s="19">
        <f>IF(A10="","",IF(IFERROR(VLOOKUP(B10,Cases!$A$5:$I$104,9,FALSE),"")="","CHECK CASE",IF(OR(IFERROR(VLOOKUP(B10,Cases!$A$5:$I$104,9,FALSE),"")="Resolved",IFERROR(VLOOKUP(B10,Cases!$A$5:$I$104,9,FALSE),"")="Closed"),"CASE CLOSED",IF(OR(I10="Reached",I10="Not Needed"),"DONE",IF(AND(J10&lt;&gt;"",K10&lt;&gt;"",K10&lt;J10),"CHECK TIME",IF(K10="","SET NEXT CHECK",IF(NOW()&gt;=K10,"CHECK NOW","SCHEDULED")))))))</f>
        <v/>
      </c>
    </row>
    <row r="11" ht="31" customHeight="1">
      <c r="A11" s="12" t="inlineStr">
        <is>
          <t>CT-2007</t>
        </is>
      </c>
      <c r="B11" s="12" t="inlineStr">
        <is>
          <t>LR-1006</t>
        </is>
      </c>
      <c r="C11" s="20" t="n">
        <v>1</v>
      </c>
      <c r="D11" s="12" t="inlineStr">
        <is>
          <t>Owner</t>
        </is>
      </c>
      <c r="E11" s="12" t="inlineStr">
        <is>
          <t>Devon Lake (Fictional)</t>
        </is>
      </c>
      <c r="F11" s="12" t="inlineStr">
        <is>
          <t>(555) 010-1007</t>
        </is>
      </c>
      <c r="G11" s="12" t="inlineStr">
        <is>
          <t>devon.lake@example.invalid</t>
        </is>
      </c>
      <c r="H11" s="12" t="inlineStr">
        <is>
          <t>Avery Cole (Fictional)</t>
        </is>
      </c>
      <c r="I11" s="12" t="inlineStr">
        <is>
          <t>Attempted - No Answer</t>
        </is>
      </c>
      <c r="J11" s="26" t="n">
        <v>46274.60833333333</v>
      </c>
      <c r="K11" s="26" t="n">
        <v>46274.63958333333</v>
      </c>
      <c r="L11" s="12" t="inlineStr">
        <is>
          <t>Second human check is due.</t>
        </is>
      </c>
      <c r="M11" s="16">
        <f>IF(A11="","",IF(IFERROR(VLOOKUP(B11,Cases!$A$5:$I$104,9,FALSE),"")="","CHECK CASE",IF(OR(IFERROR(VLOOKUP(B11,Cases!$A$5:$I$104,9,FALSE),"")="Resolved",IFERROR(VLOOKUP(B11,Cases!$A$5:$I$104,9,FALSE),"")="Closed"),"CASE CLOSED",IF(OR(I11="Reached",I11="Not Needed"),"DONE",IF(AND(J11&lt;&gt;"",K11&lt;&gt;"",K11&lt;J11),"CHECK TIME",IF(K11="","SET NEXT CHECK",IF(NOW()&gt;=K11,"CHECK NOW","SCHEDULED")))))))</f>
        <v/>
      </c>
    </row>
    <row r="12" ht="31" customHeight="1">
      <c r="A12" s="12" t="inlineStr">
        <is>
          <t>CT-2008</t>
        </is>
      </c>
      <c r="B12" s="12" t="inlineStr">
        <is>
          <t>LR-1007</t>
        </is>
      </c>
      <c r="C12" s="20" t="n">
        <v>1</v>
      </c>
      <c r="D12" s="12" t="inlineStr">
        <is>
          <t>Owner</t>
        </is>
      </c>
      <c r="E12" s="12" t="inlineStr">
        <is>
          <t>Emery Stone (Fictional)</t>
        </is>
      </c>
      <c r="F12" s="12" t="inlineStr">
        <is>
          <t>(555) 010-1008</t>
        </is>
      </c>
      <c r="G12" s="12" t="inlineStr">
        <is>
          <t>Text message</t>
        </is>
      </c>
      <c r="H12" s="12" t="inlineStr">
        <is>
          <t>Morgan Reed (Fictional)</t>
        </is>
      </c>
      <c r="I12" s="12" t="inlineStr">
        <is>
          <t>Reached</t>
        </is>
      </c>
      <c r="J12" s="26" t="n">
        <v>46273.83055555556</v>
      </c>
      <c r="K12" s="26" t="n"/>
      <c r="L12" s="12" t="inlineStr">
        <is>
          <t>Owner received the resolution time.</t>
        </is>
      </c>
      <c r="M12" s="19">
        <f>IF(A12="","",IF(IFERROR(VLOOKUP(B12,Cases!$A$5:$I$104,9,FALSE),"")="","CHECK CASE",IF(OR(IFERROR(VLOOKUP(B12,Cases!$A$5:$I$104,9,FALSE),"")="Resolved",IFERROR(VLOOKUP(B12,Cases!$A$5:$I$104,9,FALSE),"")="Closed"),"CASE CLOSED",IF(OR(I12="Reached",I12="Not Needed"),"DONE",IF(AND(J12&lt;&gt;"",K12&lt;&gt;"",K12&lt;J12),"CHECK TIME",IF(K12="","SET NEXT CHECK",IF(NOW()&gt;=K12,"CHECK NOW","SCHEDULED")))))))</f>
        <v/>
      </c>
    </row>
    <row r="13" ht="31" customHeight="1">
      <c r="A13" s="12" t="inlineStr">
        <is>
          <t>CT-2009</t>
        </is>
      </c>
      <c r="B13" s="12" t="inlineStr">
        <is>
          <t>LR-1008</t>
        </is>
      </c>
      <c r="C13" s="20" t="n">
        <v>1</v>
      </c>
      <c r="D13" s="12" t="inlineStr">
        <is>
          <t>Owner</t>
        </is>
      </c>
      <c r="E13" s="12" t="inlineStr">
        <is>
          <t>Quinn Birch (Fictional)</t>
        </is>
      </c>
      <c r="F13" s="12" t="inlineStr">
        <is>
          <t>(555) 010-1009</t>
        </is>
      </c>
      <c r="G13" s="12" t="inlineStr">
        <is>
          <t>quinn.birch@example.invalid</t>
        </is>
      </c>
      <c r="H13" s="12" t="inlineStr">
        <is>
          <t>Skyler Lane (Fictional)</t>
        </is>
      </c>
      <c r="I13" s="12" t="inlineStr">
        <is>
          <t>Pending</t>
        </is>
      </c>
      <c r="J13" s="26" t="n"/>
      <c r="K13" s="26" t="n">
        <v>46274.69166666667</v>
      </c>
      <c r="L13" s="12" t="inlineStr">
        <is>
          <t>Initial call is scheduled.</t>
        </is>
      </c>
      <c r="M13" s="16">
        <f>IF(A13="","",IF(IFERROR(VLOOKUP(B13,Cases!$A$5:$I$104,9,FALSE),"")="","CHECK CASE",IF(OR(IFERROR(VLOOKUP(B13,Cases!$A$5:$I$104,9,FALSE),"")="Resolved",IFERROR(VLOOKUP(B13,Cases!$A$5:$I$104,9,FALSE),"")="Closed"),"CASE CLOSED",IF(OR(I13="Reached",I13="Not Needed"),"DONE",IF(AND(J13&lt;&gt;"",K13&lt;&gt;"",K13&lt;J13),"CHECK TIME",IF(K13="","SET NEXT CHECK",IF(NOW()&gt;=K13,"CHECK NOW","SCHEDULED")))))))</f>
        <v/>
      </c>
    </row>
    <row r="14" ht="31" customHeight="1">
      <c r="A14" s="12" t="inlineStr">
        <is>
          <t>CT-2010</t>
        </is>
      </c>
      <c r="B14" s="12" t="inlineStr">
        <is>
          <t>LR-1008</t>
        </is>
      </c>
      <c r="C14" s="20" t="n">
        <v>2</v>
      </c>
      <c r="D14" s="12" t="inlineStr">
        <is>
          <t>Business Owner or Manager</t>
        </is>
      </c>
      <c r="E14" s="12" t="inlineStr">
        <is>
          <t>Morgan Reed (Fictional)</t>
        </is>
      </c>
      <c r="F14" s="12" t="inlineStr">
        <is>
          <t>(555) 010-1010</t>
        </is>
      </c>
      <c r="G14" s="12" t="inlineStr">
        <is>
          <t>Internal phone</t>
        </is>
      </c>
      <c r="H14" s="12" t="inlineStr">
        <is>
          <t>Skyler Lane (Fictional)</t>
        </is>
      </c>
      <c r="I14" s="12" t="inlineStr">
        <is>
          <t>Reached</t>
        </is>
      </c>
      <c r="J14" s="26" t="n">
        <v>46274.64305555556</v>
      </c>
      <c r="K14" s="26" t="n"/>
      <c r="L14" s="12" t="inlineStr">
        <is>
          <t>Manager confirmed the assigned lead.</t>
        </is>
      </c>
      <c r="M14" s="19">
        <f>IF(A14="","",IF(IFERROR(VLOOKUP(B14,Cases!$A$5:$I$104,9,FALSE),"")="","CHECK CASE",IF(OR(IFERROR(VLOOKUP(B14,Cases!$A$5:$I$104,9,FALSE),"")="Resolved",IFERROR(VLOOKUP(B14,Cases!$A$5:$I$104,9,FALSE),"")="Closed"),"CASE CLOSED",IF(OR(I14="Reached",I14="Not Needed"),"DONE",IF(AND(J14&lt;&gt;"",K14&lt;&gt;"",K14&lt;J14),"CHECK TIME",IF(K14="","SET NEXT CHECK",IF(NOW()&gt;=K14,"CHECK NOW","SCHEDULED")))))))</f>
        <v/>
      </c>
    </row>
    <row r="15" ht="31" customHeight="1">
      <c r="A15" s="12" t="n"/>
      <c r="B15" s="12" t="n"/>
      <c r="C15" s="20" t="n"/>
      <c r="D15" s="12" t="n"/>
      <c r="E15" s="12" t="n"/>
      <c r="F15" s="12" t="n"/>
      <c r="G15" s="12" t="n"/>
      <c r="H15" s="12" t="n"/>
      <c r="I15" s="12" t="n"/>
      <c r="J15" s="26" t="n"/>
      <c r="K15" s="26" t="n"/>
      <c r="L15" s="12" t="n"/>
      <c r="M15" s="16">
        <f>IF(A15="","",IF(IFERROR(VLOOKUP(B15,Cases!$A$5:$I$104,9,FALSE),"")="","CHECK CASE",IF(OR(IFERROR(VLOOKUP(B15,Cases!$A$5:$I$104,9,FALSE),"")="Resolved",IFERROR(VLOOKUP(B15,Cases!$A$5:$I$104,9,FALSE),"")="Closed"),"CASE CLOSED",IF(OR(I15="Reached",I15="Not Needed"),"DONE",IF(AND(J15&lt;&gt;"",K15&lt;&gt;"",K15&lt;J15),"CHECK TIME",IF(K15="","SET NEXT CHECK",IF(NOW()&gt;=K15,"CHECK NOW","SCHEDULED")))))))</f>
        <v/>
      </c>
    </row>
    <row r="16" ht="31" customHeight="1">
      <c r="A16" s="12" t="n"/>
      <c r="B16" s="12" t="n"/>
      <c r="C16" s="20" t="n"/>
      <c r="D16" s="12" t="n"/>
      <c r="E16" s="12" t="n"/>
      <c r="F16" s="12" t="n"/>
      <c r="G16" s="12" t="n"/>
      <c r="H16" s="12" t="n"/>
      <c r="I16" s="12" t="n"/>
      <c r="J16" s="26" t="n"/>
      <c r="K16" s="26" t="n"/>
      <c r="L16" s="12" t="n"/>
      <c r="M16" s="19">
        <f>IF(A16="","",IF(IFERROR(VLOOKUP(B16,Cases!$A$5:$I$104,9,FALSE),"")="","CHECK CASE",IF(OR(IFERROR(VLOOKUP(B16,Cases!$A$5:$I$104,9,FALSE),"")="Resolved",IFERROR(VLOOKUP(B16,Cases!$A$5:$I$104,9,FALSE),"")="Closed"),"CASE CLOSED",IF(OR(I16="Reached",I16="Not Needed"),"DONE",IF(AND(J16&lt;&gt;"",K16&lt;&gt;"",K16&lt;J16),"CHECK TIME",IF(K16="","SET NEXT CHECK",IF(NOW()&gt;=K16,"CHECK NOW","SCHEDULED")))))))</f>
        <v/>
      </c>
    </row>
    <row r="17" ht="31" customHeight="1">
      <c r="A17" s="12" t="n"/>
      <c r="B17" s="12" t="n"/>
      <c r="C17" s="20" t="n"/>
      <c r="D17" s="12" t="n"/>
      <c r="E17" s="12" t="n"/>
      <c r="F17" s="12" t="n"/>
      <c r="G17" s="12" t="n"/>
      <c r="H17" s="12" t="n"/>
      <c r="I17" s="12" t="n"/>
      <c r="J17" s="26" t="n"/>
      <c r="K17" s="26" t="n"/>
      <c r="L17" s="12" t="n"/>
      <c r="M17" s="16">
        <f>IF(A17="","",IF(IFERROR(VLOOKUP(B17,Cases!$A$5:$I$104,9,FALSE),"")="","CHECK CASE",IF(OR(IFERROR(VLOOKUP(B17,Cases!$A$5:$I$104,9,FALSE),"")="Resolved",IFERROR(VLOOKUP(B17,Cases!$A$5:$I$104,9,FALSE),"")="Closed"),"CASE CLOSED",IF(OR(I17="Reached",I17="Not Needed"),"DONE",IF(AND(J17&lt;&gt;"",K17&lt;&gt;"",K17&lt;J17),"CHECK TIME",IF(K17="","SET NEXT CHECK",IF(NOW()&gt;=K17,"CHECK NOW","SCHEDULED")))))))</f>
        <v/>
      </c>
    </row>
    <row r="18" ht="31" customHeight="1">
      <c r="A18" s="12" t="n"/>
      <c r="B18" s="12" t="n"/>
      <c r="C18" s="20" t="n"/>
      <c r="D18" s="12" t="n"/>
      <c r="E18" s="12" t="n"/>
      <c r="F18" s="12" t="n"/>
      <c r="G18" s="12" t="n"/>
      <c r="H18" s="12" t="n"/>
      <c r="I18" s="12" t="n"/>
      <c r="J18" s="26" t="n"/>
      <c r="K18" s="26" t="n"/>
      <c r="L18" s="12" t="n"/>
      <c r="M18" s="19">
        <f>IF(A18="","",IF(IFERROR(VLOOKUP(B18,Cases!$A$5:$I$104,9,FALSE),"")="","CHECK CASE",IF(OR(IFERROR(VLOOKUP(B18,Cases!$A$5:$I$104,9,FALSE),"")="Resolved",IFERROR(VLOOKUP(B18,Cases!$A$5:$I$104,9,FALSE),"")="Closed"),"CASE CLOSED",IF(OR(I18="Reached",I18="Not Needed"),"DONE",IF(AND(J18&lt;&gt;"",K18&lt;&gt;"",K18&lt;J18),"CHECK TIME",IF(K18="","SET NEXT CHECK",IF(NOW()&gt;=K18,"CHECK NOW","SCHEDULED")))))))</f>
        <v/>
      </c>
    </row>
    <row r="19" ht="31" customHeight="1">
      <c r="A19" s="12" t="n"/>
      <c r="B19" s="12" t="n"/>
      <c r="C19" s="20" t="n"/>
      <c r="D19" s="12" t="n"/>
      <c r="E19" s="12" t="n"/>
      <c r="F19" s="12" t="n"/>
      <c r="G19" s="12" t="n"/>
      <c r="H19" s="12" t="n"/>
      <c r="I19" s="12" t="n"/>
      <c r="J19" s="26" t="n"/>
      <c r="K19" s="26" t="n"/>
      <c r="L19" s="12" t="n"/>
      <c r="M19" s="16">
        <f>IF(A19="","",IF(IFERROR(VLOOKUP(B19,Cases!$A$5:$I$104,9,FALSE),"")="","CHECK CASE",IF(OR(IFERROR(VLOOKUP(B19,Cases!$A$5:$I$104,9,FALSE),"")="Resolved",IFERROR(VLOOKUP(B19,Cases!$A$5:$I$104,9,FALSE),"")="Closed"),"CASE CLOSED",IF(OR(I19="Reached",I19="Not Needed"),"DONE",IF(AND(J19&lt;&gt;"",K19&lt;&gt;"",K19&lt;J19),"CHECK TIME",IF(K19="","SET NEXT CHECK",IF(NOW()&gt;=K19,"CHECK NOW","SCHEDULED")))))))</f>
        <v/>
      </c>
    </row>
    <row r="20" ht="31" customHeight="1">
      <c r="A20" s="12" t="n"/>
      <c r="B20" s="12" t="n"/>
      <c r="C20" s="20" t="n"/>
      <c r="D20" s="12" t="n"/>
      <c r="E20" s="12" t="n"/>
      <c r="F20" s="12" t="n"/>
      <c r="G20" s="12" t="n"/>
      <c r="H20" s="12" t="n"/>
      <c r="I20" s="12" t="n"/>
      <c r="J20" s="26" t="n"/>
      <c r="K20" s="26" t="n"/>
      <c r="L20" s="12" t="n"/>
      <c r="M20" s="19">
        <f>IF(A20="","",IF(IFERROR(VLOOKUP(B20,Cases!$A$5:$I$104,9,FALSE),"")="","CHECK CASE",IF(OR(IFERROR(VLOOKUP(B20,Cases!$A$5:$I$104,9,FALSE),"")="Resolved",IFERROR(VLOOKUP(B20,Cases!$A$5:$I$104,9,FALSE),"")="Closed"),"CASE CLOSED",IF(OR(I20="Reached",I20="Not Needed"),"DONE",IF(AND(J20&lt;&gt;"",K20&lt;&gt;"",K20&lt;J20),"CHECK TIME",IF(K20="","SET NEXT CHECK",IF(NOW()&gt;=K20,"CHECK NOW","SCHEDULED")))))))</f>
        <v/>
      </c>
    </row>
    <row r="21" ht="31" customHeight="1">
      <c r="A21" s="12" t="n"/>
      <c r="B21" s="12" t="n"/>
      <c r="C21" s="20" t="n"/>
      <c r="D21" s="12" t="n"/>
      <c r="E21" s="12" t="n"/>
      <c r="F21" s="12" t="n"/>
      <c r="G21" s="12" t="n"/>
      <c r="H21" s="12" t="n"/>
      <c r="I21" s="12" t="n"/>
      <c r="J21" s="26" t="n"/>
      <c r="K21" s="26" t="n"/>
      <c r="L21" s="12" t="n"/>
      <c r="M21" s="16">
        <f>IF(A21="","",IF(IFERROR(VLOOKUP(B21,Cases!$A$5:$I$104,9,FALSE),"")="","CHECK CASE",IF(OR(IFERROR(VLOOKUP(B21,Cases!$A$5:$I$104,9,FALSE),"")="Resolved",IFERROR(VLOOKUP(B21,Cases!$A$5:$I$104,9,FALSE),"")="Closed"),"CASE CLOSED",IF(OR(I21="Reached",I21="Not Needed"),"DONE",IF(AND(J21&lt;&gt;"",K21&lt;&gt;"",K21&lt;J21),"CHECK TIME",IF(K21="","SET NEXT CHECK",IF(NOW()&gt;=K21,"CHECK NOW","SCHEDULED")))))))</f>
        <v/>
      </c>
    </row>
    <row r="22" ht="31" customHeight="1">
      <c r="A22" s="12" t="n"/>
      <c r="B22" s="12" t="n"/>
      <c r="C22" s="20" t="n"/>
      <c r="D22" s="12" t="n"/>
      <c r="E22" s="12" t="n"/>
      <c r="F22" s="12" t="n"/>
      <c r="G22" s="12" t="n"/>
      <c r="H22" s="12" t="n"/>
      <c r="I22" s="12" t="n"/>
      <c r="J22" s="26" t="n"/>
      <c r="K22" s="26" t="n"/>
      <c r="L22" s="12" t="n"/>
      <c r="M22" s="19">
        <f>IF(A22="","",IF(IFERROR(VLOOKUP(B22,Cases!$A$5:$I$104,9,FALSE),"")="","CHECK CASE",IF(OR(IFERROR(VLOOKUP(B22,Cases!$A$5:$I$104,9,FALSE),"")="Resolved",IFERROR(VLOOKUP(B22,Cases!$A$5:$I$104,9,FALSE),"")="Closed"),"CASE CLOSED",IF(OR(I22="Reached",I22="Not Needed"),"DONE",IF(AND(J22&lt;&gt;"",K22&lt;&gt;"",K22&lt;J22),"CHECK TIME",IF(K22="","SET NEXT CHECK",IF(NOW()&gt;=K22,"CHECK NOW","SCHEDULED")))))))</f>
        <v/>
      </c>
    </row>
    <row r="23" ht="31" customHeight="1">
      <c r="A23" s="12" t="n"/>
      <c r="B23" s="12" t="n"/>
      <c r="C23" s="20" t="n"/>
      <c r="D23" s="12" t="n"/>
      <c r="E23" s="12" t="n"/>
      <c r="F23" s="12" t="n"/>
      <c r="G23" s="12" t="n"/>
      <c r="H23" s="12" t="n"/>
      <c r="I23" s="12" t="n"/>
      <c r="J23" s="26" t="n"/>
      <c r="K23" s="26" t="n"/>
      <c r="L23" s="12" t="n"/>
      <c r="M23" s="16">
        <f>IF(A23="","",IF(IFERROR(VLOOKUP(B23,Cases!$A$5:$I$104,9,FALSE),"")="","CHECK CASE",IF(OR(IFERROR(VLOOKUP(B23,Cases!$A$5:$I$104,9,FALSE),"")="Resolved",IFERROR(VLOOKUP(B23,Cases!$A$5:$I$104,9,FALSE),"")="Closed"),"CASE CLOSED",IF(OR(I23="Reached",I23="Not Needed"),"DONE",IF(AND(J23&lt;&gt;"",K23&lt;&gt;"",K23&lt;J23),"CHECK TIME",IF(K23="","SET NEXT CHECK",IF(NOW()&gt;=K23,"CHECK NOW","SCHEDULED")))))))</f>
        <v/>
      </c>
    </row>
    <row r="24" ht="31" customHeight="1">
      <c r="A24" s="12" t="n"/>
      <c r="B24" s="12" t="n"/>
      <c r="C24" s="20" t="n"/>
      <c r="D24" s="12" t="n"/>
      <c r="E24" s="12" t="n"/>
      <c r="F24" s="12" t="n"/>
      <c r="G24" s="12" t="n"/>
      <c r="H24" s="12" t="n"/>
      <c r="I24" s="12" t="n"/>
      <c r="J24" s="26" t="n"/>
      <c r="K24" s="26" t="n"/>
      <c r="L24" s="12" t="n"/>
      <c r="M24" s="19">
        <f>IF(A24="","",IF(IFERROR(VLOOKUP(B24,Cases!$A$5:$I$104,9,FALSE),"")="","CHECK CASE",IF(OR(IFERROR(VLOOKUP(B24,Cases!$A$5:$I$104,9,FALSE),"")="Resolved",IFERROR(VLOOKUP(B24,Cases!$A$5:$I$104,9,FALSE),"")="Closed"),"CASE CLOSED",IF(OR(I24="Reached",I24="Not Needed"),"DONE",IF(AND(J24&lt;&gt;"",K24&lt;&gt;"",K24&lt;J24),"CHECK TIME",IF(K24="","SET NEXT CHECK",IF(NOW()&gt;=K24,"CHECK NOW","SCHEDULED")))))))</f>
        <v/>
      </c>
    </row>
    <row r="25" ht="31" customHeight="1">
      <c r="A25" s="12" t="n"/>
      <c r="B25" s="12" t="n"/>
      <c r="C25" s="20" t="n"/>
      <c r="D25" s="12" t="n"/>
      <c r="E25" s="12" t="n"/>
      <c r="F25" s="12" t="n"/>
      <c r="G25" s="12" t="n"/>
      <c r="H25" s="12" t="n"/>
      <c r="I25" s="12" t="n"/>
      <c r="J25" s="26" t="n"/>
      <c r="K25" s="26" t="n"/>
      <c r="L25" s="12" t="n"/>
      <c r="M25" s="16">
        <f>IF(A25="","",IF(IFERROR(VLOOKUP(B25,Cases!$A$5:$I$104,9,FALSE),"")="","CHECK CASE",IF(OR(IFERROR(VLOOKUP(B25,Cases!$A$5:$I$104,9,FALSE),"")="Resolved",IFERROR(VLOOKUP(B25,Cases!$A$5:$I$104,9,FALSE),"")="Closed"),"CASE CLOSED",IF(OR(I25="Reached",I25="Not Needed"),"DONE",IF(AND(J25&lt;&gt;"",K25&lt;&gt;"",K25&lt;J25),"CHECK TIME",IF(K25="","SET NEXT CHECK",IF(NOW()&gt;=K25,"CHECK NOW","SCHEDULED")))))))</f>
        <v/>
      </c>
    </row>
    <row r="26" ht="31" customHeight="1">
      <c r="A26" s="12" t="n"/>
      <c r="B26" s="12" t="n"/>
      <c r="C26" s="20" t="n"/>
      <c r="D26" s="12" t="n"/>
      <c r="E26" s="12" t="n"/>
      <c r="F26" s="12" t="n"/>
      <c r="G26" s="12" t="n"/>
      <c r="H26" s="12" t="n"/>
      <c r="I26" s="12" t="n"/>
      <c r="J26" s="26" t="n"/>
      <c r="K26" s="26" t="n"/>
      <c r="L26" s="12" t="n"/>
      <c r="M26" s="19">
        <f>IF(A26="","",IF(IFERROR(VLOOKUP(B26,Cases!$A$5:$I$104,9,FALSE),"")="","CHECK CASE",IF(OR(IFERROR(VLOOKUP(B26,Cases!$A$5:$I$104,9,FALSE),"")="Resolved",IFERROR(VLOOKUP(B26,Cases!$A$5:$I$104,9,FALSE),"")="Closed"),"CASE CLOSED",IF(OR(I26="Reached",I26="Not Needed"),"DONE",IF(AND(J26&lt;&gt;"",K26&lt;&gt;"",K26&lt;J26),"CHECK TIME",IF(K26="","SET NEXT CHECK",IF(NOW()&gt;=K26,"CHECK NOW","SCHEDULED")))))))</f>
        <v/>
      </c>
    </row>
    <row r="27" ht="31" customHeight="1">
      <c r="A27" s="12" t="n"/>
      <c r="B27" s="12" t="n"/>
      <c r="C27" s="20" t="n"/>
      <c r="D27" s="12" t="n"/>
      <c r="E27" s="12" t="n"/>
      <c r="F27" s="12" t="n"/>
      <c r="G27" s="12" t="n"/>
      <c r="H27" s="12" t="n"/>
      <c r="I27" s="12" t="n"/>
      <c r="J27" s="26" t="n"/>
      <c r="K27" s="26" t="n"/>
      <c r="L27" s="12" t="n"/>
      <c r="M27" s="16">
        <f>IF(A27="","",IF(IFERROR(VLOOKUP(B27,Cases!$A$5:$I$104,9,FALSE),"")="","CHECK CASE",IF(OR(IFERROR(VLOOKUP(B27,Cases!$A$5:$I$104,9,FALSE),"")="Resolved",IFERROR(VLOOKUP(B27,Cases!$A$5:$I$104,9,FALSE),"")="Closed"),"CASE CLOSED",IF(OR(I27="Reached",I27="Not Needed"),"DONE",IF(AND(J27&lt;&gt;"",K27&lt;&gt;"",K27&lt;J27),"CHECK TIME",IF(K27="","SET NEXT CHECK",IF(NOW()&gt;=K27,"CHECK NOW","SCHEDULED")))))))</f>
        <v/>
      </c>
    </row>
    <row r="28" ht="31" customHeight="1">
      <c r="A28" s="12" t="n"/>
      <c r="B28" s="12" t="n"/>
      <c r="C28" s="20" t="n"/>
      <c r="D28" s="12" t="n"/>
      <c r="E28" s="12" t="n"/>
      <c r="F28" s="12" t="n"/>
      <c r="G28" s="12" t="n"/>
      <c r="H28" s="12" t="n"/>
      <c r="I28" s="12" t="n"/>
      <c r="J28" s="26" t="n"/>
      <c r="K28" s="26" t="n"/>
      <c r="L28" s="12" t="n"/>
      <c r="M28" s="19">
        <f>IF(A28="","",IF(IFERROR(VLOOKUP(B28,Cases!$A$5:$I$104,9,FALSE),"")="","CHECK CASE",IF(OR(IFERROR(VLOOKUP(B28,Cases!$A$5:$I$104,9,FALSE),"")="Resolved",IFERROR(VLOOKUP(B28,Cases!$A$5:$I$104,9,FALSE),"")="Closed"),"CASE CLOSED",IF(OR(I28="Reached",I28="Not Needed"),"DONE",IF(AND(J28&lt;&gt;"",K28&lt;&gt;"",K28&lt;J28),"CHECK TIME",IF(K28="","SET NEXT CHECK",IF(NOW()&gt;=K28,"CHECK NOW","SCHEDULED")))))))</f>
        <v/>
      </c>
    </row>
    <row r="29" ht="31" customHeight="1">
      <c r="A29" s="12" t="n"/>
      <c r="B29" s="12" t="n"/>
      <c r="C29" s="20" t="n"/>
      <c r="D29" s="12" t="n"/>
      <c r="E29" s="12" t="n"/>
      <c r="F29" s="12" t="n"/>
      <c r="G29" s="12" t="n"/>
      <c r="H29" s="12" t="n"/>
      <c r="I29" s="12" t="n"/>
      <c r="J29" s="26" t="n"/>
      <c r="K29" s="26" t="n"/>
      <c r="L29" s="12" t="n"/>
      <c r="M29" s="16">
        <f>IF(A29="","",IF(IFERROR(VLOOKUP(B29,Cases!$A$5:$I$104,9,FALSE),"")="","CHECK CASE",IF(OR(IFERROR(VLOOKUP(B29,Cases!$A$5:$I$104,9,FALSE),"")="Resolved",IFERROR(VLOOKUP(B29,Cases!$A$5:$I$104,9,FALSE),"")="Closed"),"CASE CLOSED",IF(OR(I29="Reached",I29="Not Needed"),"DONE",IF(AND(J29&lt;&gt;"",K29&lt;&gt;"",K29&lt;J29),"CHECK TIME",IF(K29="","SET NEXT CHECK",IF(NOW()&gt;=K29,"CHECK NOW","SCHEDULED")))))))</f>
        <v/>
      </c>
    </row>
    <row r="30" ht="31" customHeight="1">
      <c r="A30" s="12" t="n"/>
      <c r="B30" s="12" t="n"/>
      <c r="C30" s="20" t="n"/>
      <c r="D30" s="12" t="n"/>
      <c r="E30" s="12" t="n"/>
      <c r="F30" s="12" t="n"/>
      <c r="G30" s="12" t="n"/>
      <c r="H30" s="12" t="n"/>
      <c r="I30" s="12" t="n"/>
      <c r="J30" s="26" t="n"/>
      <c r="K30" s="26" t="n"/>
      <c r="L30" s="12" t="n"/>
      <c r="M30" s="19">
        <f>IF(A30="","",IF(IFERROR(VLOOKUP(B30,Cases!$A$5:$I$104,9,FALSE),"")="","CHECK CASE",IF(OR(IFERROR(VLOOKUP(B30,Cases!$A$5:$I$104,9,FALSE),"")="Resolved",IFERROR(VLOOKUP(B30,Cases!$A$5:$I$104,9,FALSE),"")="Closed"),"CASE CLOSED",IF(OR(I30="Reached",I30="Not Needed"),"DONE",IF(AND(J30&lt;&gt;"",K30&lt;&gt;"",K30&lt;J30),"CHECK TIME",IF(K30="","SET NEXT CHECK",IF(NOW()&gt;=K30,"CHECK NOW","SCHEDULED")))))))</f>
        <v/>
      </c>
    </row>
    <row r="31" ht="31" customHeight="1">
      <c r="A31" s="12" t="n"/>
      <c r="B31" s="12" t="n"/>
      <c r="C31" s="20" t="n"/>
      <c r="D31" s="12" t="n"/>
      <c r="E31" s="12" t="n"/>
      <c r="F31" s="12" t="n"/>
      <c r="G31" s="12" t="n"/>
      <c r="H31" s="12" t="n"/>
      <c r="I31" s="12" t="n"/>
      <c r="J31" s="26" t="n"/>
      <c r="K31" s="26" t="n"/>
      <c r="L31" s="12" t="n"/>
      <c r="M31" s="16">
        <f>IF(A31="","",IF(IFERROR(VLOOKUP(B31,Cases!$A$5:$I$104,9,FALSE),"")="","CHECK CASE",IF(OR(IFERROR(VLOOKUP(B31,Cases!$A$5:$I$104,9,FALSE),"")="Resolved",IFERROR(VLOOKUP(B31,Cases!$A$5:$I$104,9,FALSE),"")="Closed"),"CASE CLOSED",IF(OR(I31="Reached",I31="Not Needed"),"DONE",IF(AND(J31&lt;&gt;"",K31&lt;&gt;"",K31&lt;J31),"CHECK TIME",IF(K31="","SET NEXT CHECK",IF(NOW()&gt;=K31,"CHECK NOW","SCHEDULED")))))))</f>
        <v/>
      </c>
    </row>
    <row r="32" ht="31" customHeight="1">
      <c r="A32" s="12" t="n"/>
      <c r="B32" s="12" t="n"/>
      <c r="C32" s="20" t="n"/>
      <c r="D32" s="12" t="n"/>
      <c r="E32" s="12" t="n"/>
      <c r="F32" s="12" t="n"/>
      <c r="G32" s="12" t="n"/>
      <c r="H32" s="12" t="n"/>
      <c r="I32" s="12" t="n"/>
      <c r="J32" s="26" t="n"/>
      <c r="K32" s="26" t="n"/>
      <c r="L32" s="12" t="n"/>
      <c r="M32" s="19">
        <f>IF(A32="","",IF(IFERROR(VLOOKUP(B32,Cases!$A$5:$I$104,9,FALSE),"")="","CHECK CASE",IF(OR(IFERROR(VLOOKUP(B32,Cases!$A$5:$I$104,9,FALSE),"")="Resolved",IFERROR(VLOOKUP(B32,Cases!$A$5:$I$104,9,FALSE),"")="Closed"),"CASE CLOSED",IF(OR(I32="Reached",I32="Not Needed"),"DONE",IF(AND(J32&lt;&gt;"",K32&lt;&gt;"",K32&lt;J32),"CHECK TIME",IF(K32="","SET NEXT CHECK",IF(NOW()&gt;=K32,"CHECK NOW","SCHEDULED")))))))</f>
        <v/>
      </c>
    </row>
    <row r="33" ht="31" customHeight="1">
      <c r="A33" s="12" t="n"/>
      <c r="B33" s="12" t="n"/>
      <c r="C33" s="20" t="n"/>
      <c r="D33" s="12" t="n"/>
      <c r="E33" s="12" t="n"/>
      <c r="F33" s="12" t="n"/>
      <c r="G33" s="12" t="n"/>
      <c r="H33" s="12" t="n"/>
      <c r="I33" s="12" t="n"/>
      <c r="J33" s="26" t="n"/>
      <c r="K33" s="26" t="n"/>
      <c r="L33" s="12" t="n"/>
      <c r="M33" s="16">
        <f>IF(A33="","",IF(IFERROR(VLOOKUP(B33,Cases!$A$5:$I$104,9,FALSE),"")="","CHECK CASE",IF(OR(IFERROR(VLOOKUP(B33,Cases!$A$5:$I$104,9,FALSE),"")="Resolved",IFERROR(VLOOKUP(B33,Cases!$A$5:$I$104,9,FALSE),"")="Closed"),"CASE CLOSED",IF(OR(I33="Reached",I33="Not Needed"),"DONE",IF(AND(J33&lt;&gt;"",K33&lt;&gt;"",K33&lt;J33),"CHECK TIME",IF(K33="","SET NEXT CHECK",IF(NOW()&gt;=K33,"CHECK NOW","SCHEDULED")))))))</f>
        <v/>
      </c>
    </row>
    <row r="34" ht="31" customHeight="1">
      <c r="A34" s="12" t="n"/>
      <c r="B34" s="12" t="n"/>
      <c r="C34" s="20" t="n"/>
      <c r="D34" s="12" t="n"/>
      <c r="E34" s="12" t="n"/>
      <c r="F34" s="12" t="n"/>
      <c r="G34" s="12" t="n"/>
      <c r="H34" s="12" t="n"/>
      <c r="I34" s="12" t="n"/>
      <c r="J34" s="26" t="n"/>
      <c r="K34" s="26" t="n"/>
      <c r="L34" s="12" t="n"/>
      <c r="M34" s="19">
        <f>IF(A34="","",IF(IFERROR(VLOOKUP(B34,Cases!$A$5:$I$104,9,FALSE),"")="","CHECK CASE",IF(OR(IFERROR(VLOOKUP(B34,Cases!$A$5:$I$104,9,FALSE),"")="Resolved",IFERROR(VLOOKUP(B34,Cases!$A$5:$I$104,9,FALSE),"")="Closed"),"CASE CLOSED",IF(OR(I34="Reached",I34="Not Needed"),"DONE",IF(AND(J34&lt;&gt;"",K34&lt;&gt;"",K34&lt;J34),"CHECK TIME",IF(K34="","SET NEXT CHECK",IF(NOW()&gt;=K34,"CHECK NOW","SCHEDULED")))))))</f>
        <v/>
      </c>
    </row>
    <row r="35" ht="31" customHeight="1">
      <c r="A35" s="12" t="n"/>
      <c r="B35" s="12" t="n"/>
      <c r="C35" s="20" t="n"/>
      <c r="D35" s="12" t="n"/>
      <c r="E35" s="12" t="n"/>
      <c r="F35" s="12" t="n"/>
      <c r="G35" s="12" t="n"/>
      <c r="H35" s="12" t="n"/>
      <c r="I35" s="12" t="n"/>
      <c r="J35" s="26" t="n"/>
      <c r="K35" s="26" t="n"/>
      <c r="L35" s="12" t="n"/>
      <c r="M35" s="16">
        <f>IF(A35="","",IF(IFERROR(VLOOKUP(B35,Cases!$A$5:$I$104,9,FALSE),"")="","CHECK CASE",IF(OR(IFERROR(VLOOKUP(B35,Cases!$A$5:$I$104,9,FALSE),"")="Resolved",IFERROR(VLOOKUP(B35,Cases!$A$5:$I$104,9,FALSE),"")="Closed"),"CASE CLOSED",IF(OR(I35="Reached",I35="Not Needed"),"DONE",IF(AND(J35&lt;&gt;"",K35&lt;&gt;"",K35&lt;J35),"CHECK TIME",IF(K35="","SET NEXT CHECK",IF(NOW()&gt;=K35,"CHECK NOW","SCHEDULED")))))))</f>
        <v/>
      </c>
    </row>
    <row r="36" ht="31" customHeight="1">
      <c r="A36" s="12" t="n"/>
      <c r="B36" s="12" t="n"/>
      <c r="C36" s="20" t="n"/>
      <c r="D36" s="12" t="n"/>
      <c r="E36" s="12" t="n"/>
      <c r="F36" s="12" t="n"/>
      <c r="G36" s="12" t="n"/>
      <c r="H36" s="12" t="n"/>
      <c r="I36" s="12" t="n"/>
      <c r="J36" s="26" t="n"/>
      <c r="K36" s="26" t="n"/>
      <c r="L36" s="12" t="n"/>
      <c r="M36" s="19">
        <f>IF(A36="","",IF(IFERROR(VLOOKUP(B36,Cases!$A$5:$I$104,9,FALSE),"")="","CHECK CASE",IF(OR(IFERROR(VLOOKUP(B36,Cases!$A$5:$I$104,9,FALSE),"")="Resolved",IFERROR(VLOOKUP(B36,Cases!$A$5:$I$104,9,FALSE),"")="Closed"),"CASE CLOSED",IF(OR(I36="Reached",I36="Not Needed"),"DONE",IF(AND(J36&lt;&gt;"",K36&lt;&gt;"",K36&lt;J36),"CHECK TIME",IF(K36="","SET NEXT CHECK",IF(NOW()&gt;=K36,"CHECK NOW","SCHEDULED")))))))</f>
        <v/>
      </c>
    </row>
    <row r="37" ht="31" customHeight="1">
      <c r="A37" s="12" t="n"/>
      <c r="B37" s="12" t="n"/>
      <c r="C37" s="20" t="n"/>
      <c r="D37" s="12" t="n"/>
      <c r="E37" s="12" t="n"/>
      <c r="F37" s="12" t="n"/>
      <c r="G37" s="12" t="n"/>
      <c r="H37" s="12" t="n"/>
      <c r="I37" s="12" t="n"/>
      <c r="J37" s="26" t="n"/>
      <c r="K37" s="26" t="n"/>
      <c r="L37" s="12" t="n"/>
      <c r="M37" s="16">
        <f>IF(A37="","",IF(IFERROR(VLOOKUP(B37,Cases!$A$5:$I$104,9,FALSE),"")="","CHECK CASE",IF(OR(IFERROR(VLOOKUP(B37,Cases!$A$5:$I$104,9,FALSE),"")="Resolved",IFERROR(VLOOKUP(B37,Cases!$A$5:$I$104,9,FALSE),"")="Closed"),"CASE CLOSED",IF(OR(I37="Reached",I37="Not Needed"),"DONE",IF(AND(J37&lt;&gt;"",K37&lt;&gt;"",K37&lt;J37),"CHECK TIME",IF(K37="","SET NEXT CHECK",IF(NOW()&gt;=K37,"CHECK NOW","SCHEDULED")))))))</f>
        <v/>
      </c>
    </row>
    <row r="38" ht="31" customHeight="1">
      <c r="A38" s="12" t="n"/>
      <c r="B38" s="12" t="n"/>
      <c r="C38" s="20" t="n"/>
      <c r="D38" s="12" t="n"/>
      <c r="E38" s="12" t="n"/>
      <c r="F38" s="12" t="n"/>
      <c r="G38" s="12" t="n"/>
      <c r="H38" s="12" t="n"/>
      <c r="I38" s="12" t="n"/>
      <c r="J38" s="26" t="n"/>
      <c r="K38" s="26" t="n"/>
      <c r="L38" s="12" t="n"/>
      <c r="M38" s="19">
        <f>IF(A38="","",IF(IFERROR(VLOOKUP(B38,Cases!$A$5:$I$104,9,FALSE),"")="","CHECK CASE",IF(OR(IFERROR(VLOOKUP(B38,Cases!$A$5:$I$104,9,FALSE),"")="Resolved",IFERROR(VLOOKUP(B38,Cases!$A$5:$I$104,9,FALSE),"")="Closed"),"CASE CLOSED",IF(OR(I38="Reached",I38="Not Needed"),"DONE",IF(AND(J38&lt;&gt;"",K38&lt;&gt;"",K38&lt;J38),"CHECK TIME",IF(K38="","SET NEXT CHECK",IF(NOW()&gt;=K38,"CHECK NOW","SCHEDULED")))))))</f>
        <v/>
      </c>
    </row>
    <row r="39" ht="31" customHeight="1">
      <c r="A39" s="12" t="n"/>
      <c r="B39" s="12" t="n"/>
      <c r="C39" s="20" t="n"/>
      <c r="D39" s="12" t="n"/>
      <c r="E39" s="12" t="n"/>
      <c r="F39" s="12" t="n"/>
      <c r="G39" s="12" t="n"/>
      <c r="H39" s="12" t="n"/>
      <c r="I39" s="12" t="n"/>
      <c r="J39" s="26" t="n"/>
      <c r="K39" s="26" t="n"/>
      <c r="L39" s="12" t="n"/>
      <c r="M39" s="16">
        <f>IF(A39="","",IF(IFERROR(VLOOKUP(B39,Cases!$A$5:$I$104,9,FALSE),"")="","CHECK CASE",IF(OR(IFERROR(VLOOKUP(B39,Cases!$A$5:$I$104,9,FALSE),"")="Resolved",IFERROR(VLOOKUP(B39,Cases!$A$5:$I$104,9,FALSE),"")="Closed"),"CASE CLOSED",IF(OR(I39="Reached",I39="Not Needed"),"DONE",IF(AND(J39&lt;&gt;"",K39&lt;&gt;"",K39&lt;J39),"CHECK TIME",IF(K39="","SET NEXT CHECK",IF(NOW()&gt;=K39,"CHECK NOW","SCHEDULED")))))))</f>
        <v/>
      </c>
    </row>
    <row r="40" ht="31" customHeight="1">
      <c r="A40" s="12" t="n"/>
      <c r="B40" s="12" t="n"/>
      <c r="C40" s="20" t="n"/>
      <c r="D40" s="12" t="n"/>
      <c r="E40" s="12" t="n"/>
      <c r="F40" s="12" t="n"/>
      <c r="G40" s="12" t="n"/>
      <c r="H40" s="12" t="n"/>
      <c r="I40" s="12" t="n"/>
      <c r="J40" s="26" t="n"/>
      <c r="K40" s="26" t="n"/>
      <c r="L40" s="12" t="n"/>
      <c r="M40" s="19">
        <f>IF(A40="","",IF(IFERROR(VLOOKUP(B40,Cases!$A$5:$I$104,9,FALSE),"")="","CHECK CASE",IF(OR(IFERROR(VLOOKUP(B40,Cases!$A$5:$I$104,9,FALSE),"")="Resolved",IFERROR(VLOOKUP(B40,Cases!$A$5:$I$104,9,FALSE),"")="Closed"),"CASE CLOSED",IF(OR(I40="Reached",I40="Not Needed"),"DONE",IF(AND(J40&lt;&gt;"",K40&lt;&gt;"",K40&lt;J40),"CHECK TIME",IF(K40="","SET NEXT CHECK",IF(NOW()&gt;=K40,"CHECK NOW","SCHEDULED")))))))</f>
        <v/>
      </c>
    </row>
    <row r="41" ht="31" customHeight="1">
      <c r="A41" s="12" t="n"/>
      <c r="B41" s="12" t="n"/>
      <c r="C41" s="20" t="n"/>
      <c r="D41" s="12" t="n"/>
      <c r="E41" s="12" t="n"/>
      <c r="F41" s="12" t="n"/>
      <c r="G41" s="12" t="n"/>
      <c r="H41" s="12" t="n"/>
      <c r="I41" s="12" t="n"/>
      <c r="J41" s="26" t="n"/>
      <c r="K41" s="26" t="n"/>
      <c r="L41" s="12" t="n"/>
      <c r="M41" s="16">
        <f>IF(A41="","",IF(IFERROR(VLOOKUP(B41,Cases!$A$5:$I$104,9,FALSE),"")="","CHECK CASE",IF(OR(IFERROR(VLOOKUP(B41,Cases!$A$5:$I$104,9,FALSE),"")="Resolved",IFERROR(VLOOKUP(B41,Cases!$A$5:$I$104,9,FALSE),"")="Closed"),"CASE CLOSED",IF(OR(I41="Reached",I41="Not Needed"),"DONE",IF(AND(J41&lt;&gt;"",K41&lt;&gt;"",K41&lt;J41),"CHECK TIME",IF(K41="","SET NEXT CHECK",IF(NOW()&gt;=K41,"CHECK NOW","SCHEDULED")))))))</f>
        <v/>
      </c>
    </row>
    <row r="42" ht="31" customHeight="1">
      <c r="A42" s="12" t="n"/>
      <c r="B42" s="12" t="n"/>
      <c r="C42" s="20" t="n"/>
      <c r="D42" s="12" t="n"/>
      <c r="E42" s="12" t="n"/>
      <c r="F42" s="12" t="n"/>
      <c r="G42" s="12" t="n"/>
      <c r="H42" s="12" t="n"/>
      <c r="I42" s="12" t="n"/>
      <c r="J42" s="26" t="n"/>
      <c r="K42" s="26" t="n"/>
      <c r="L42" s="12" t="n"/>
      <c r="M42" s="19">
        <f>IF(A42="","",IF(IFERROR(VLOOKUP(B42,Cases!$A$5:$I$104,9,FALSE),"")="","CHECK CASE",IF(OR(IFERROR(VLOOKUP(B42,Cases!$A$5:$I$104,9,FALSE),"")="Resolved",IFERROR(VLOOKUP(B42,Cases!$A$5:$I$104,9,FALSE),"")="Closed"),"CASE CLOSED",IF(OR(I42="Reached",I42="Not Needed"),"DONE",IF(AND(J42&lt;&gt;"",K42&lt;&gt;"",K42&lt;J42),"CHECK TIME",IF(K42="","SET NEXT CHECK",IF(NOW()&gt;=K42,"CHECK NOW","SCHEDULED")))))))</f>
        <v/>
      </c>
    </row>
    <row r="43" ht="31" customHeight="1">
      <c r="A43" s="12" t="n"/>
      <c r="B43" s="12" t="n"/>
      <c r="C43" s="20" t="n"/>
      <c r="D43" s="12" t="n"/>
      <c r="E43" s="12" t="n"/>
      <c r="F43" s="12" t="n"/>
      <c r="G43" s="12" t="n"/>
      <c r="H43" s="12" t="n"/>
      <c r="I43" s="12" t="n"/>
      <c r="J43" s="26" t="n"/>
      <c r="K43" s="26" t="n"/>
      <c r="L43" s="12" t="n"/>
      <c r="M43" s="16">
        <f>IF(A43="","",IF(IFERROR(VLOOKUP(B43,Cases!$A$5:$I$104,9,FALSE),"")="","CHECK CASE",IF(OR(IFERROR(VLOOKUP(B43,Cases!$A$5:$I$104,9,FALSE),"")="Resolved",IFERROR(VLOOKUP(B43,Cases!$A$5:$I$104,9,FALSE),"")="Closed"),"CASE CLOSED",IF(OR(I43="Reached",I43="Not Needed"),"DONE",IF(AND(J43&lt;&gt;"",K43&lt;&gt;"",K43&lt;J43),"CHECK TIME",IF(K43="","SET NEXT CHECK",IF(NOW()&gt;=K43,"CHECK NOW","SCHEDULED")))))))</f>
        <v/>
      </c>
    </row>
    <row r="44" ht="31" customHeight="1">
      <c r="A44" s="12" t="n"/>
      <c r="B44" s="12" t="n"/>
      <c r="C44" s="20" t="n"/>
      <c r="D44" s="12" t="n"/>
      <c r="E44" s="12" t="n"/>
      <c r="F44" s="12" t="n"/>
      <c r="G44" s="12" t="n"/>
      <c r="H44" s="12" t="n"/>
      <c r="I44" s="12" t="n"/>
      <c r="J44" s="26" t="n"/>
      <c r="K44" s="26" t="n"/>
      <c r="L44" s="12" t="n"/>
      <c r="M44" s="19">
        <f>IF(A44="","",IF(IFERROR(VLOOKUP(B44,Cases!$A$5:$I$104,9,FALSE),"")="","CHECK CASE",IF(OR(IFERROR(VLOOKUP(B44,Cases!$A$5:$I$104,9,FALSE),"")="Resolved",IFERROR(VLOOKUP(B44,Cases!$A$5:$I$104,9,FALSE),"")="Closed"),"CASE CLOSED",IF(OR(I44="Reached",I44="Not Needed"),"DONE",IF(AND(J44&lt;&gt;"",K44&lt;&gt;"",K44&lt;J44),"CHECK TIME",IF(K44="","SET NEXT CHECK",IF(NOW()&gt;=K44,"CHECK NOW","SCHEDULED")))))))</f>
        <v/>
      </c>
    </row>
    <row r="45" ht="31" customHeight="1">
      <c r="A45" s="12" t="n"/>
      <c r="B45" s="12" t="n"/>
      <c r="C45" s="20" t="n"/>
      <c r="D45" s="12" t="n"/>
      <c r="E45" s="12" t="n"/>
      <c r="F45" s="12" t="n"/>
      <c r="G45" s="12" t="n"/>
      <c r="H45" s="12" t="n"/>
      <c r="I45" s="12" t="n"/>
      <c r="J45" s="26" t="n"/>
      <c r="K45" s="26" t="n"/>
      <c r="L45" s="12" t="n"/>
      <c r="M45" s="16">
        <f>IF(A45="","",IF(IFERROR(VLOOKUP(B45,Cases!$A$5:$I$104,9,FALSE),"")="","CHECK CASE",IF(OR(IFERROR(VLOOKUP(B45,Cases!$A$5:$I$104,9,FALSE),"")="Resolved",IFERROR(VLOOKUP(B45,Cases!$A$5:$I$104,9,FALSE),"")="Closed"),"CASE CLOSED",IF(OR(I45="Reached",I45="Not Needed"),"DONE",IF(AND(J45&lt;&gt;"",K45&lt;&gt;"",K45&lt;J45),"CHECK TIME",IF(K45="","SET NEXT CHECK",IF(NOW()&gt;=K45,"CHECK NOW","SCHEDULED")))))))</f>
        <v/>
      </c>
    </row>
    <row r="46" ht="31" customHeight="1">
      <c r="A46" s="12" t="n"/>
      <c r="B46" s="12" t="n"/>
      <c r="C46" s="20" t="n"/>
      <c r="D46" s="12" t="n"/>
      <c r="E46" s="12" t="n"/>
      <c r="F46" s="12" t="n"/>
      <c r="G46" s="12" t="n"/>
      <c r="H46" s="12" t="n"/>
      <c r="I46" s="12" t="n"/>
      <c r="J46" s="26" t="n"/>
      <c r="K46" s="26" t="n"/>
      <c r="L46" s="12" t="n"/>
      <c r="M46" s="19">
        <f>IF(A46="","",IF(IFERROR(VLOOKUP(B46,Cases!$A$5:$I$104,9,FALSE),"")="","CHECK CASE",IF(OR(IFERROR(VLOOKUP(B46,Cases!$A$5:$I$104,9,FALSE),"")="Resolved",IFERROR(VLOOKUP(B46,Cases!$A$5:$I$104,9,FALSE),"")="Closed"),"CASE CLOSED",IF(OR(I46="Reached",I46="Not Needed"),"DONE",IF(AND(J46&lt;&gt;"",K46&lt;&gt;"",K46&lt;J46),"CHECK TIME",IF(K46="","SET NEXT CHECK",IF(NOW()&gt;=K46,"CHECK NOW","SCHEDULED")))))))</f>
        <v/>
      </c>
    </row>
    <row r="47" ht="31" customHeight="1">
      <c r="A47" s="12" t="n"/>
      <c r="B47" s="12" t="n"/>
      <c r="C47" s="20" t="n"/>
      <c r="D47" s="12" t="n"/>
      <c r="E47" s="12" t="n"/>
      <c r="F47" s="12" t="n"/>
      <c r="G47" s="12" t="n"/>
      <c r="H47" s="12" t="n"/>
      <c r="I47" s="12" t="n"/>
      <c r="J47" s="26" t="n"/>
      <c r="K47" s="26" t="n"/>
      <c r="L47" s="12" t="n"/>
      <c r="M47" s="16">
        <f>IF(A47="","",IF(IFERROR(VLOOKUP(B47,Cases!$A$5:$I$104,9,FALSE),"")="","CHECK CASE",IF(OR(IFERROR(VLOOKUP(B47,Cases!$A$5:$I$104,9,FALSE),"")="Resolved",IFERROR(VLOOKUP(B47,Cases!$A$5:$I$104,9,FALSE),"")="Closed"),"CASE CLOSED",IF(OR(I47="Reached",I47="Not Needed"),"DONE",IF(AND(J47&lt;&gt;"",K47&lt;&gt;"",K47&lt;J47),"CHECK TIME",IF(K47="","SET NEXT CHECK",IF(NOW()&gt;=K47,"CHECK NOW","SCHEDULED")))))))</f>
        <v/>
      </c>
    </row>
    <row r="48" ht="31" customHeight="1">
      <c r="A48" s="12" t="n"/>
      <c r="B48" s="12" t="n"/>
      <c r="C48" s="20" t="n"/>
      <c r="D48" s="12" t="n"/>
      <c r="E48" s="12" t="n"/>
      <c r="F48" s="12" t="n"/>
      <c r="G48" s="12" t="n"/>
      <c r="H48" s="12" t="n"/>
      <c r="I48" s="12" t="n"/>
      <c r="J48" s="26" t="n"/>
      <c r="K48" s="26" t="n"/>
      <c r="L48" s="12" t="n"/>
      <c r="M48" s="19">
        <f>IF(A48="","",IF(IFERROR(VLOOKUP(B48,Cases!$A$5:$I$104,9,FALSE),"")="","CHECK CASE",IF(OR(IFERROR(VLOOKUP(B48,Cases!$A$5:$I$104,9,FALSE),"")="Resolved",IFERROR(VLOOKUP(B48,Cases!$A$5:$I$104,9,FALSE),"")="Closed"),"CASE CLOSED",IF(OR(I48="Reached",I48="Not Needed"),"DONE",IF(AND(J48&lt;&gt;"",K48&lt;&gt;"",K48&lt;J48),"CHECK TIME",IF(K48="","SET NEXT CHECK",IF(NOW()&gt;=K48,"CHECK NOW","SCHEDULED")))))))</f>
        <v/>
      </c>
    </row>
    <row r="49" ht="31" customHeight="1">
      <c r="A49" s="12" t="n"/>
      <c r="B49" s="12" t="n"/>
      <c r="C49" s="20" t="n"/>
      <c r="D49" s="12" t="n"/>
      <c r="E49" s="12" t="n"/>
      <c r="F49" s="12" t="n"/>
      <c r="G49" s="12" t="n"/>
      <c r="H49" s="12" t="n"/>
      <c r="I49" s="12" t="n"/>
      <c r="J49" s="26" t="n"/>
      <c r="K49" s="26" t="n"/>
      <c r="L49" s="12" t="n"/>
      <c r="M49" s="16">
        <f>IF(A49="","",IF(IFERROR(VLOOKUP(B49,Cases!$A$5:$I$104,9,FALSE),"")="","CHECK CASE",IF(OR(IFERROR(VLOOKUP(B49,Cases!$A$5:$I$104,9,FALSE),"")="Resolved",IFERROR(VLOOKUP(B49,Cases!$A$5:$I$104,9,FALSE),"")="Closed"),"CASE CLOSED",IF(OR(I49="Reached",I49="Not Needed"),"DONE",IF(AND(J49&lt;&gt;"",K49&lt;&gt;"",K49&lt;J49),"CHECK TIME",IF(K49="","SET NEXT CHECK",IF(NOW()&gt;=K49,"CHECK NOW","SCHEDULED")))))))</f>
        <v/>
      </c>
    </row>
    <row r="50" ht="31" customHeight="1">
      <c r="A50" s="12" t="n"/>
      <c r="B50" s="12" t="n"/>
      <c r="C50" s="20" t="n"/>
      <c r="D50" s="12" t="n"/>
      <c r="E50" s="12" t="n"/>
      <c r="F50" s="12" t="n"/>
      <c r="G50" s="12" t="n"/>
      <c r="H50" s="12" t="n"/>
      <c r="I50" s="12" t="n"/>
      <c r="J50" s="26" t="n"/>
      <c r="K50" s="26" t="n"/>
      <c r="L50" s="12" t="n"/>
      <c r="M50" s="19">
        <f>IF(A50="","",IF(IFERROR(VLOOKUP(B50,Cases!$A$5:$I$104,9,FALSE),"")="","CHECK CASE",IF(OR(IFERROR(VLOOKUP(B50,Cases!$A$5:$I$104,9,FALSE),"")="Resolved",IFERROR(VLOOKUP(B50,Cases!$A$5:$I$104,9,FALSE),"")="Closed"),"CASE CLOSED",IF(OR(I50="Reached",I50="Not Needed"),"DONE",IF(AND(J50&lt;&gt;"",K50&lt;&gt;"",K50&lt;J50),"CHECK TIME",IF(K50="","SET NEXT CHECK",IF(NOW()&gt;=K50,"CHECK NOW","SCHEDULED")))))))</f>
        <v/>
      </c>
    </row>
    <row r="51" ht="31" customHeight="1">
      <c r="A51" s="12" t="n"/>
      <c r="B51" s="12" t="n"/>
      <c r="C51" s="20" t="n"/>
      <c r="D51" s="12" t="n"/>
      <c r="E51" s="12" t="n"/>
      <c r="F51" s="12" t="n"/>
      <c r="G51" s="12" t="n"/>
      <c r="H51" s="12" t="n"/>
      <c r="I51" s="12" t="n"/>
      <c r="J51" s="26" t="n"/>
      <c r="K51" s="26" t="n"/>
      <c r="L51" s="12" t="n"/>
      <c r="M51" s="16">
        <f>IF(A51="","",IF(IFERROR(VLOOKUP(B51,Cases!$A$5:$I$104,9,FALSE),"")="","CHECK CASE",IF(OR(IFERROR(VLOOKUP(B51,Cases!$A$5:$I$104,9,FALSE),"")="Resolved",IFERROR(VLOOKUP(B51,Cases!$A$5:$I$104,9,FALSE),"")="Closed"),"CASE CLOSED",IF(OR(I51="Reached",I51="Not Needed"),"DONE",IF(AND(J51&lt;&gt;"",K51&lt;&gt;"",K51&lt;J51),"CHECK TIME",IF(K51="","SET NEXT CHECK",IF(NOW()&gt;=K51,"CHECK NOW","SCHEDULED")))))))</f>
        <v/>
      </c>
    </row>
    <row r="52" ht="31" customHeight="1">
      <c r="A52" s="12" t="n"/>
      <c r="B52" s="12" t="n"/>
      <c r="C52" s="20" t="n"/>
      <c r="D52" s="12" t="n"/>
      <c r="E52" s="12" t="n"/>
      <c r="F52" s="12" t="n"/>
      <c r="G52" s="12" t="n"/>
      <c r="H52" s="12" t="n"/>
      <c r="I52" s="12" t="n"/>
      <c r="J52" s="26" t="n"/>
      <c r="K52" s="26" t="n"/>
      <c r="L52" s="12" t="n"/>
      <c r="M52" s="19">
        <f>IF(A52="","",IF(IFERROR(VLOOKUP(B52,Cases!$A$5:$I$104,9,FALSE),"")="","CHECK CASE",IF(OR(IFERROR(VLOOKUP(B52,Cases!$A$5:$I$104,9,FALSE),"")="Resolved",IFERROR(VLOOKUP(B52,Cases!$A$5:$I$104,9,FALSE),"")="Closed"),"CASE CLOSED",IF(OR(I52="Reached",I52="Not Needed"),"DONE",IF(AND(J52&lt;&gt;"",K52&lt;&gt;"",K52&lt;J52),"CHECK TIME",IF(K52="","SET NEXT CHECK",IF(NOW()&gt;=K52,"CHECK NOW","SCHEDULED")))))))</f>
        <v/>
      </c>
    </row>
    <row r="53" ht="31" customHeight="1">
      <c r="A53" s="12" t="n"/>
      <c r="B53" s="12" t="n"/>
      <c r="C53" s="20" t="n"/>
      <c r="D53" s="12" t="n"/>
      <c r="E53" s="12" t="n"/>
      <c r="F53" s="12" t="n"/>
      <c r="G53" s="12" t="n"/>
      <c r="H53" s="12" t="n"/>
      <c r="I53" s="12" t="n"/>
      <c r="J53" s="26" t="n"/>
      <c r="K53" s="26" t="n"/>
      <c r="L53" s="12" t="n"/>
      <c r="M53" s="16">
        <f>IF(A53="","",IF(IFERROR(VLOOKUP(B53,Cases!$A$5:$I$104,9,FALSE),"")="","CHECK CASE",IF(OR(IFERROR(VLOOKUP(B53,Cases!$A$5:$I$104,9,FALSE),"")="Resolved",IFERROR(VLOOKUP(B53,Cases!$A$5:$I$104,9,FALSE),"")="Closed"),"CASE CLOSED",IF(OR(I53="Reached",I53="Not Needed"),"DONE",IF(AND(J53&lt;&gt;"",K53&lt;&gt;"",K53&lt;J53),"CHECK TIME",IF(K53="","SET NEXT CHECK",IF(NOW()&gt;=K53,"CHECK NOW","SCHEDULED")))))))</f>
        <v/>
      </c>
    </row>
    <row r="54" ht="31" customHeight="1">
      <c r="A54" s="12" t="n"/>
      <c r="B54" s="12" t="n"/>
      <c r="C54" s="20" t="n"/>
      <c r="D54" s="12" t="n"/>
      <c r="E54" s="12" t="n"/>
      <c r="F54" s="12" t="n"/>
      <c r="G54" s="12" t="n"/>
      <c r="H54" s="12" t="n"/>
      <c r="I54" s="12" t="n"/>
      <c r="J54" s="26" t="n"/>
      <c r="K54" s="26" t="n"/>
      <c r="L54" s="12" t="n"/>
      <c r="M54" s="19">
        <f>IF(A54="","",IF(IFERROR(VLOOKUP(B54,Cases!$A$5:$I$104,9,FALSE),"")="","CHECK CASE",IF(OR(IFERROR(VLOOKUP(B54,Cases!$A$5:$I$104,9,FALSE),"")="Resolved",IFERROR(VLOOKUP(B54,Cases!$A$5:$I$104,9,FALSE),"")="Closed"),"CASE CLOSED",IF(OR(I54="Reached",I54="Not Needed"),"DONE",IF(AND(J54&lt;&gt;"",K54&lt;&gt;"",K54&lt;J54),"CHECK TIME",IF(K54="","SET NEXT CHECK",IF(NOW()&gt;=K54,"CHECK NOW","SCHEDULED")))))))</f>
        <v/>
      </c>
    </row>
    <row r="55" ht="31" customHeight="1">
      <c r="A55" s="12" t="n"/>
      <c r="B55" s="12" t="n"/>
      <c r="C55" s="20" t="n"/>
      <c r="D55" s="12" t="n"/>
      <c r="E55" s="12" t="n"/>
      <c r="F55" s="12" t="n"/>
      <c r="G55" s="12" t="n"/>
      <c r="H55" s="12" t="n"/>
      <c r="I55" s="12" t="n"/>
      <c r="J55" s="26" t="n"/>
      <c r="K55" s="26" t="n"/>
      <c r="L55" s="12" t="n"/>
      <c r="M55" s="16">
        <f>IF(A55="","",IF(IFERROR(VLOOKUP(B55,Cases!$A$5:$I$104,9,FALSE),"")="","CHECK CASE",IF(OR(IFERROR(VLOOKUP(B55,Cases!$A$5:$I$104,9,FALSE),"")="Resolved",IFERROR(VLOOKUP(B55,Cases!$A$5:$I$104,9,FALSE),"")="Closed"),"CASE CLOSED",IF(OR(I55="Reached",I55="Not Needed"),"DONE",IF(AND(J55&lt;&gt;"",K55&lt;&gt;"",K55&lt;J55),"CHECK TIME",IF(K55="","SET NEXT CHECK",IF(NOW()&gt;=K55,"CHECK NOW","SCHEDULED")))))))</f>
        <v/>
      </c>
    </row>
    <row r="56" ht="31" customHeight="1">
      <c r="A56" s="12" t="n"/>
      <c r="B56" s="12" t="n"/>
      <c r="C56" s="20" t="n"/>
      <c r="D56" s="12" t="n"/>
      <c r="E56" s="12" t="n"/>
      <c r="F56" s="12" t="n"/>
      <c r="G56" s="12" t="n"/>
      <c r="H56" s="12" t="n"/>
      <c r="I56" s="12" t="n"/>
      <c r="J56" s="26" t="n"/>
      <c r="K56" s="26" t="n"/>
      <c r="L56" s="12" t="n"/>
      <c r="M56" s="19">
        <f>IF(A56="","",IF(IFERROR(VLOOKUP(B56,Cases!$A$5:$I$104,9,FALSE),"")="","CHECK CASE",IF(OR(IFERROR(VLOOKUP(B56,Cases!$A$5:$I$104,9,FALSE),"")="Resolved",IFERROR(VLOOKUP(B56,Cases!$A$5:$I$104,9,FALSE),"")="Closed"),"CASE CLOSED",IF(OR(I56="Reached",I56="Not Needed"),"DONE",IF(AND(J56&lt;&gt;"",K56&lt;&gt;"",K56&lt;J56),"CHECK TIME",IF(K56="","SET NEXT CHECK",IF(NOW()&gt;=K56,"CHECK NOW","SCHEDULED")))))))</f>
        <v/>
      </c>
    </row>
    <row r="57" ht="31" customHeight="1">
      <c r="A57" s="12" t="n"/>
      <c r="B57" s="12" t="n"/>
      <c r="C57" s="20" t="n"/>
      <c r="D57" s="12" t="n"/>
      <c r="E57" s="12" t="n"/>
      <c r="F57" s="12" t="n"/>
      <c r="G57" s="12" t="n"/>
      <c r="H57" s="12" t="n"/>
      <c r="I57" s="12" t="n"/>
      <c r="J57" s="26" t="n"/>
      <c r="K57" s="26" t="n"/>
      <c r="L57" s="12" t="n"/>
      <c r="M57" s="16">
        <f>IF(A57="","",IF(IFERROR(VLOOKUP(B57,Cases!$A$5:$I$104,9,FALSE),"")="","CHECK CASE",IF(OR(IFERROR(VLOOKUP(B57,Cases!$A$5:$I$104,9,FALSE),"")="Resolved",IFERROR(VLOOKUP(B57,Cases!$A$5:$I$104,9,FALSE),"")="Closed"),"CASE CLOSED",IF(OR(I57="Reached",I57="Not Needed"),"DONE",IF(AND(J57&lt;&gt;"",K57&lt;&gt;"",K57&lt;J57),"CHECK TIME",IF(K57="","SET NEXT CHECK",IF(NOW()&gt;=K57,"CHECK NOW","SCHEDULED")))))))</f>
        <v/>
      </c>
    </row>
    <row r="58" ht="31" customHeight="1">
      <c r="A58" s="12" t="n"/>
      <c r="B58" s="12" t="n"/>
      <c r="C58" s="20" t="n"/>
      <c r="D58" s="12" t="n"/>
      <c r="E58" s="12" t="n"/>
      <c r="F58" s="12" t="n"/>
      <c r="G58" s="12" t="n"/>
      <c r="H58" s="12" t="n"/>
      <c r="I58" s="12" t="n"/>
      <c r="J58" s="26" t="n"/>
      <c r="K58" s="26" t="n"/>
      <c r="L58" s="12" t="n"/>
      <c r="M58" s="19">
        <f>IF(A58="","",IF(IFERROR(VLOOKUP(B58,Cases!$A$5:$I$104,9,FALSE),"")="","CHECK CASE",IF(OR(IFERROR(VLOOKUP(B58,Cases!$A$5:$I$104,9,FALSE),"")="Resolved",IFERROR(VLOOKUP(B58,Cases!$A$5:$I$104,9,FALSE),"")="Closed"),"CASE CLOSED",IF(OR(I58="Reached",I58="Not Needed"),"DONE",IF(AND(J58&lt;&gt;"",K58&lt;&gt;"",K58&lt;J58),"CHECK TIME",IF(K58="","SET NEXT CHECK",IF(NOW()&gt;=K58,"CHECK NOW","SCHEDULED")))))))</f>
        <v/>
      </c>
    </row>
    <row r="59" ht="31" customHeight="1">
      <c r="A59" s="12" t="n"/>
      <c r="B59" s="12" t="n"/>
      <c r="C59" s="20" t="n"/>
      <c r="D59" s="12" t="n"/>
      <c r="E59" s="12" t="n"/>
      <c r="F59" s="12" t="n"/>
      <c r="G59" s="12" t="n"/>
      <c r="H59" s="12" t="n"/>
      <c r="I59" s="12" t="n"/>
      <c r="J59" s="26" t="n"/>
      <c r="K59" s="26" t="n"/>
      <c r="L59" s="12" t="n"/>
      <c r="M59" s="16">
        <f>IF(A59="","",IF(IFERROR(VLOOKUP(B59,Cases!$A$5:$I$104,9,FALSE),"")="","CHECK CASE",IF(OR(IFERROR(VLOOKUP(B59,Cases!$A$5:$I$104,9,FALSE),"")="Resolved",IFERROR(VLOOKUP(B59,Cases!$A$5:$I$104,9,FALSE),"")="Closed"),"CASE CLOSED",IF(OR(I59="Reached",I59="Not Needed"),"DONE",IF(AND(J59&lt;&gt;"",K59&lt;&gt;"",K59&lt;J59),"CHECK TIME",IF(K59="","SET NEXT CHECK",IF(NOW()&gt;=K59,"CHECK NOW","SCHEDULED")))))))</f>
        <v/>
      </c>
    </row>
    <row r="60" ht="31" customHeight="1">
      <c r="A60" s="12" t="n"/>
      <c r="B60" s="12" t="n"/>
      <c r="C60" s="20" t="n"/>
      <c r="D60" s="12" t="n"/>
      <c r="E60" s="12" t="n"/>
      <c r="F60" s="12" t="n"/>
      <c r="G60" s="12" t="n"/>
      <c r="H60" s="12" t="n"/>
      <c r="I60" s="12" t="n"/>
      <c r="J60" s="26" t="n"/>
      <c r="K60" s="26" t="n"/>
      <c r="L60" s="12" t="n"/>
      <c r="M60" s="19">
        <f>IF(A60="","",IF(IFERROR(VLOOKUP(B60,Cases!$A$5:$I$104,9,FALSE),"")="","CHECK CASE",IF(OR(IFERROR(VLOOKUP(B60,Cases!$A$5:$I$104,9,FALSE),"")="Resolved",IFERROR(VLOOKUP(B60,Cases!$A$5:$I$104,9,FALSE),"")="Closed"),"CASE CLOSED",IF(OR(I60="Reached",I60="Not Needed"),"DONE",IF(AND(J60&lt;&gt;"",K60&lt;&gt;"",K60&lt;J60),"CHECK TIME",IF(K60="","SET NEXT CHECK",IF(NOW()&gt;=K60,"CHECK NOW","SCHEDULED")))))))</f>
        <v/>
      </c>
    </row>
    <row r="61" ht="31" customHeight="1">
      <c r="A61" s="12" t="n"/>
      <c r="B61" s="12" t="n"/>
      <c r="C61" s="20" t="n"/>
      <c r="D61" s="12" t="n"/>
      <c r="E61" s="12" t="n"/>
      <c r="F61" s="12" t="n"/>
      <c r="G61" s="12" t="n"/>
      <c r="H61" s="12" t="n"/>
      <c r="I61" s="12" t="n"/>
      <c r="J61" s="26" t="n"/>
      <c r="K61" s="26" t="n"/>
      <c r="L61" s="12" t="n"/>
      <c r="M61" s="16">
        <f>IF(A61="","",IF(IFERROR(VLOOKUP(B61,Cases!$A$5:$I$104,9,FALSE),"")="","CHECK CASE",IF(OR(IFERROR(VLOOKUP(B61,Cases!$A$5:$I$104,9,FALSE),"")="Resolved",IFERROR(VLOOKUP(B61,Cases!$A$5:$I$104,9,FALSE),"")="Closed"),"CASE CLOSED",IF(OR(I61="Reached",I61="Not Needed"),"DONE",IF(AND(J61&lt;&gt;"",K61&lt;&gt;"",K61&lt;J61),"CHECK TIME",IF(K61="","SET NEXT CHECK",IF(NOW()&gt;=K61,"CHECK NOW","SCHEDULED")))))))</f>
        <v/>
      </c>
    </row>
    <row r="62" ht="31" customHeight="1">
      <c r="A62" s="12" t="n"/>
      <c r="B62" s="12" t="n"/>
      <c r="C62" s="20" t="n"/>
      <c r="D62" s="12" t="n"/>
      <c r="E62" s="12" t="n"/>
      <c r="F62" s="12" t="n"/>
      <c r="G62" s="12" t="n"/>
      <c r="H62" s="12" t="n"/>
      <c r="I62" s="12" t="n"/>
      <c r="J62" s="26" t="n"/>
      <c r="K62" s="26" t="n"/>
      <c r="L62" s="12" t="n"/>
      <c r="M62" s="19">
        <f>IF(A62="","",IF(IFERROR(VLOOKUP(B62,Cases!$A$5:$I$104,9,FALSE),"")="","CHECK CASE",IF(OR(IFERROR(VLOOKUP(B62,Cases!$A$5:$I$104,9,FALSE),"")="Resolved",IFERROR(VLOOKUP(B62,Cases!$A$5:$I$104,9,FALSE),"")="Closed"),"CASE CLOSED",IF(OR(I62="Reached",I62="Not Needed"),"DONE",IF(AND(J62&lt;&gt;"",K62&lt;&gt;"",K62&lt;J62),"CHECK TIME",IF(K62="","SET NEXT CHECK",IF(NOW()&gt;=K62,"CHECK NOW","SCHEDULED")))))))</f>
        <v/>
      </c>
    </row>
    <row r="63" ht="31" customHeight="1">
      <c r="A63" s="12" t="n"/>
      <c r="B63" s="12" t="n"/>
      <c r="C63" s="20" t="n"/>
      <c r="D63" s="12" t="n"/>
      <c r="E63" s="12" t="n"/>
      <c r="F63" s="12" t="n"/>
      <c r="G63" s="12" t="n"/>
      <c r="H63" s="12" t="n"/>
      <c r="I63" s="12" t="n"/>
      <c r="J63" s="26" t="n"/>
      <c r="K63" s="26" t="n"/>
      <c r="L63" s="12" t="n"/>
      <c r="M63" s="16">
        <f>IF(A63="","",IF(IFERROR(VLOOKUP(B63,Cases!$A$5:$I$104,9,FALSE),"")="","CHECK CASE",IF(OR(IFERROR(VLOOKUP(B63,Cases!$A$5:$I$104,9,FALSE),"")="Resolved",IFERROR(VLOOKUP(B63,Cases!$A$5:$I$104,9,FALSE),"")="Closed"),"CASE CLOSED",IF(OR(I63="Reached",I63="Not Needed"),"DONE",IF(AND(J63&lt;&gt;"",K63&lt;&gt;"",K63&lt;J63),"CHECK TIME",IF(K63="","SET NEXT CHECK",IF(NOW()&gt;=K63,"CHECK NOW","SCHEDULED")))))))</f>
        <v/>
      </c>
    </row>
    <row r="64" ht="31" customHeight="1">
      <c r="A64" s="12" t="n"/>
      <c r="B64" s="12" t="n"/>
      <c r="C64" s="20" t="n"/>
      <c r="D64" s="12" t="n"/>
      <c r="E64" s="12" t="n"/>
      <c r="F64" s="12" t="n"/>
      <c r="G64" s="12" t="n"/>
      <c r="H64" s="12" t="n"/>
      <c r="I64" s="12" t="n"/>
      <c r="J64" s="26" t="n"/>
      <c r="K64" s="26" t="n"/>
      <c r="L64" s="12" t="n"/>
      <c r="M64" s="19">
        <f>IF(A64="","",IF(IFERROR(VLOOKUP(B64,Cases!$A$5:$I$104,9,FALSE),"")="","CHECK CASE",IF(OR(IFERROR(VLOOKUP(B64,Cases!$A$5:$I$104,9,FALSE),"")="Resolved",IFERROR(VLOOKUP(B64,Cases!$A$5:$I$104,9,FALSE),"")="Closed"),"CASE CLOSED",IF(OR(I64="Reached",I64="Not Needed"),"DONE",IF(AND(J64&lt;&gt;"",K64&lt;&gt;"",K64&lt;J64),"CHECK TIME",IF(K64="","SET NEXT CHECK",IF(NOW()&gt;=K64,"CHECK NOW","SCHEDULED")))))))</f>
        <v/>
      </c>
    </row>
    <row r="65" ht="31" customHeight="1">
      <c r="A65" s="12" t="n"/>
      <c r="B65" s="12" t="n"/>
      <c r="C65" s="20" t="n"/>
      <c r="D65" s="12" t="n"/>
      <c r="E65" s="12" t="n"/>
      <c r="F65" s="12" t="n"/>
      <c r="G65" s="12" t="n"/>
      <c r="H65" s="12" t="n"/>
      <c r="I65" s="12" t="n"/>
      <c r="J65" s="26" t="n"/>
      <c r="K65" s="26" t="n"/>
      <c r="L65" s="12" t="n"/>
      <c r="M65" s="16">
        <f>IF(A65="","",IF(IFERROR(VLOOKUP(B65,Cases!$A$5:$I$104,9,FALSE),"")="","CHECK CASE",IF(OR(IFERROR(VLOOKUP(B65,Cases!$A$5:$I$104,9,FALSE),"")="Resolved",IFERROR(VLOOKUP(B65,Cases!$A$5:$I$104,9,FALSE),"")="Closed"),"CASE CLOSED",IF(OR(I65="Reached",I65="Not Needed"),"DONE",IF(AND(J65&lt;&gt;"",K65&lt;&gt;"",K65&lt;J65),"CHECK TIME",IF(K65="","SET NEXT CHECK",IF(NOW()&gt;=K65,"CHECK NOW","SCHEDULED")))))))</f>
        <v/>
      </c>
    </row>
    <row r="66" ht="31" customHeight="1">
      <c r="A66" s="12" t="n"/>
      <c r="B66" s="12" t="n"/>
      <c r="C66" s="20" t="n"/>
      <c r="D66" s="12" t="n"/>
      <c r="E66" s="12" t="n"/>
      <c r="F66" s="12" t="n"/>
      <c r="G66" s="12" t="n"/>
      <c r="H66" s="12" t="n"/>
      <c r="I66" s="12" t="n"/>
      <c r="J66" s="26" t="n"/>
      <c r="K66" s="26" t="n"/>
      <c r="L66" s="12" t="n"/>
      <c r="M66" s="19">
        <f>IF(A66="","",IF(IFERROR(VLOOKUP(B66,Cases!$A$5:$I$104,9,FALSE),"")="","CHECK CASE",IF(OR(IFERROR(VLOOKUP(B66,Cases!$A$5:$I$104,9,FALSE),"")="Resolved",IFERROR(VLOOKUP(B66,Cases!$A$5:$I$104,9,FALSE),"")="Closed"),"CASE CLOSED",IF(OR(I66="Reached",I66="Not Needed"),"DONE",IF(AND(J66&lt;&gt;"",K66&lt;&gt;"",K66&lt;J66),"CHECK TIME",IF(K66="","SET NEXT CHECK",IF(NOW()&gt;=K66,"CHECK NOW","SCHEDULED")))))))</f>
        <v/>
      </c>
    </row>
    <row r="67" ht="31" customHeight="1">
      <c r="A67" s="12" t="n"/>
      <c r="B67" s="12" t="n"/>
      <c r="C67" s="20" t="n"/>
      <c r="D67" s="12" t="n"/>
      <c r="E67" s="12" t="n"/>
      <c r="F67" s="12" t="n"/>
      <c r="G67" s="12" t="n"/>
      <c r="H67" s="12" t="n"/>
      <c r="I67" s="12" t="n"/>
      <c r="J67" s="26" t="n"/>
      <c r="K67" s="26" t="n"/>
      <c r="L67" s="12" t="n"/>
      <c r="M67" s="16">
        <f>IF(A67="","",IF(IFERROR(VLOOKUP(B67,Cases!$A$5:$I$104,9,FALSE),"")="","CHECK CASE",IF(OR(IFERROR(VLOOKUP(B67,Cases!$A$5:$I$104,9,FALSE),"")="Resolved",IFERROR(VLOOKUP(B67,Cases!$A$5:$I$104,9,FALSE),"")="Closed"),"CASE CLOSED",IF(OR(I67="Reached",I67="Not Needed"),"DONE",IF(AND(J67&lt;&gt;"",K67&lt;&gt;"",K67&lt;J67),"CHECK TIME",IF(K67="","SET NEXT CHECK",IF(NOW()&gt;=K67,"CHECK NOW","SCHEDULED")))))))</f>
        <v/>
      </c>
    </row>
    <row r="68" ht="31" customHeight="1">
      <c r="A68" s="12" t="n"/>
      <c r="B68" s="12" t="n"/>
      <c r="C68" s="20" t="n"/>
      <c r="D68" s="12" t="n"/>
      <c r="E68" s="12" t="n"/>
      <c r="F68" s="12" t="n"/>
      <c r="G68" s="12" t="n"/>
      <c r="H68" s="12" t="n"/>
      <c r="I68" s="12" t="n"/>
      <c r="J68" s="26" t="n"/>
      <c r="K68" s="26" t="n"/>
      <c r="L68" s="12" t="n"/>
      <c r="M68" s="19">
        <f>IF(A68="","",IF(IFERROR(VLOOKUP(B68,Cases!$A$5:$I$104,9,FALSE),"")="","CHECK CASE",IF(OR(IFERROR(VLOOKUP(B68,Cases!$A$5:$I$104,9,FALSE),"")="Resolved",IFERROR(VLOOKUP(B68,Cases!$A$5:$I$104,9,FALSE),"")="Closed"),"CASE CLOSED",IF(OR(I68="Reached",I68="Not Needed"),"DONE",IF(AND(J68&lt;&gt;"",K68&lt;&gt;"",K68&lt;J68),"CHECK TIME",IF(K68="","SET NEXT CHECK",IF(NOW()&gt;=K68,"CHECK NOW","SCHEDULED")))))))</f>
        <v/>
      </c>
    </row>
    <row r="69" ht="31" customHeight="1">
      <c r="A69" s="12" t="n"/>
      <c r="B69" s="12" t="n"/>
      <c r="C69" s="20" t="n"/>
      <c r="D69" s="12" t="n"/>
      <c r="E69" s="12" t="n"/>
      <c r="F69" s="12" t="n"/>
      <c r="G69" s="12" t="n"/>
      <c r="H69" s="12" t="n"/>
      <c r="I69" s="12" t="n"/>
      <c r="J69" s="26" t="n"/>
      <c r="K69" s="26" t="n"/>
      <c r="L69" s="12" t="n"/>
      <c r="M69" s="16">
        <f>IF(A69="","",IF(IFERROR(VLOOKUP(B69,Cases!$A$5:$I$104,9,FALSE),"")="","CHECK CASE",IF(OR(IFERROR(VLOOKUP(B69,Cases!$A$5:$I$104,9,FALSE),"")="Resolved",IFERROR(VLOOKUP(B69,Cases!$A$5:$I$104,9,FALSE),"")="Closed"),"CASE CLOSED",IF(OR(I69="Reached",I69="Not Needed"),"DONE",IF(AND(J69&lt;&gt;"",K69&lt;&gt;"",K69&lt;J69),"CHECK TIME",IF(K69="","SET NEXT CHECK",IF(NOW()&gt;=K69,"CHECK NOW","SCHEDULED")))))))</f>
        <v/>
      </c>
    </row>
    <row r="70" ht="31" customHeight="1">
      <c r="A70" s="12" t="n"/>
      <c r="B70" s="12" t="n"/>
      <c r="C70" s="20" t="n"/>
      <c r="D70" s="12" t="n"/>
      <c r="E70" s="12" t="n"/>
      <c r="F70" s="12" t="n"/>
      <c r="G70" s="12" t="n"/>
      <c r="H70" s="12" t="n"/>
      <c r="I70" s="12" t="n"/>
      <c r="J70" s="26" t="n"/>
      <c r="K70" s="26" t="n"/>
      <c r="L70" s="12" t="n"/>
      <c r="M70" s="19">
        <f>IF(A70="","",IF(IFERROR(VLOOKUP(B70,Cases!$A$5:$I$104,9,FALSE),"")="","CHECK CASE",IF(OR(IFERROR(VLOOKUP(B70,Cases!$A$5:$I$104,9,FALSE),"")="Resolved",IFERROR(VLOOKUP(B70,Cases!$A$5:$I$104,9,FALSE),"")="Closed"),"CASE CLOSED",IF(OR(I70="Reached",I70="Not Needed"),"DONE",IF(AND(J70&lt;&gt;"",K70&lt;&gt;"",K70&lt;J70),"CHECK TIME",IF(K70="","SET NEXT CHECK",IF(NOW()&gt;=K70,"CHECK NOW","SCHEDULED")))))))</f>
        <v/>
      </c>
    </row>
    <row r="71" ht="31" customHeight="1">
      <c r="A71" s="12" t="n"/>
      <c r="B71" s="12" t="n"/>
      <c r="C71" s="20" t="n"/>
      <c r="D71" s="12" t="n"/>
      <c r="E71" s="12" t="n"/>
      <c r="F71" s="12" t="n"/>
      <c r="G71" s="12" t="n"/>
      <c r="H71" s="12" t="n"/>
      <c r="I71" s="12" t="n"/>
      <c r="J71" s="26" t="n"/>
      <c r="K71" s="26" t="n"/>
      <c r="L71" s="12" t="n"/>
      <c r="M71" s="16">
        <f>IF(A71="","",IF(IFERROR(VLOOKUP(B71,Cases!$A$5:$I$104,9,FALSE),"")="","CHECK CASE",IF(OR(IFERROR(VLOOKUP(B71,Cases!$A$5:$I$104,9,FALSE),"")="Resolved",IFERROR(VLOOKUP(B71,Cases!$A$5:$I$104,9,FALSE),"")="Closed"),"CASE CLOSED",IF(OR(I71="Reached",I71="Not Needed"),"DONE",IF(AND(J71&lt;&gt;"",K71&lt;&gt;"",K71&lt;J71),"CHECK TIME",IF(K71="","SET NEXT CHECK",IF(NOW()&gt;=K71,"CHECK NOW","SCHEDULED")))))))</f>
        <v/>
      </c>
    </row>
    <row r="72" ht="31" customHeight="1">
      <c r="A72" s="12" t="n"/>
      <c r="B72" s="12" t="n"/>
      <c r="C72" s="20" t="n"/>
      <c r="D72" s="12" t="n"/>
      <c r="E72" s="12" t="n"/>
      <c r="F72" s="12" t="n"/>
      <c r="G72" s="12" t="n"/>
      <c r="H72" s="12" t="n"/>
      <c r="I72" s="12" t="n"/>
      <c r="J72" s="26" t="n"/>
      <c r="K72" s="26" t="n"/>
      <c r="L72" s="12" t="n"/>
      <c r="M72" s="19">
        <f>IF(A72="","",IF(IFERROR(VLOOKUP(B72,Cases!$A$5:$I$104,9,FALSE),"")="","CHECK CASE",IF(OR(IFERROR(VLOOKUP(B72,Cases!$A$5:$I$104,9,FALSE),"")="Resolved",IFERROR(VLOOKUP(B72,Cases!$A$5:$I$104,9,FALSE),"")="Closed"),"CASE CLOSED",IF(OR(I72="Reached",I72="Not Needed"),"DONE",IF(AND(J72&lt;&gt;"",K72&lt;&gt;"",K72&lt;J72),"CHECK TIME",IF(K72="","SET NEXT CHECK",IF(NOW()&gt;=K72,"CHECK NOW","SCHEDULED")))))))</f>
        <v/>
      </c>
    </row>
    <row r="73" ht="31" customHeight="1">
      <c r="A73" s="12" t="n"/>
      <c r="B73" s="12" t="n"/>
      <c r="C73" s="20" t="n"/>
      <c r="D73" s="12" t="n"/>
      <c r="E73" s="12" t="n"/>
      <c r="F73" s="12" t="n"/>
      <c r="G73" s="12" t="n"/>
      <c r="H73" s="12" t="n"/>
      <c r="I73" s="12" t="n"/>
      <c r="J73" s="26" t="n"/>
      <c r="K73" s="26" t="n"/>
      <c r="L73" s="12" t="n"/>
      <c r="M73" s="16">
        <f>IF(A73="","",IF(IFERROR(VLOOKUP(B73,Cases!$A$5:$I$104,9,FALSE),"")="","CHECK CASE",IF(OR(IFERROR(VLOOKUP(B73,Cases!$A$5:$I$104,9,FALSE),"")="Resolved",IFERROR(VLOOKUP(B73,Cases!$A$5:$I$104,9,FALSE),"")="Closed"),"CASE CLOSED",IF(OR(I73="Reached",I73="Not Needed"),"DONE",IF(AND(J73&lt;&gt;"",K73&lt;&gt;"",K73&lt;J73),"CHECK TIME",IF(K73="","SET NEXT CHECK",IF(NOW()&gt;=K73,"CHECK NOW","SCHEDULED")))))))</f>
        <v/>
      </c>
    </row>
    <row r="74" ht="31" customHeight="1">
      <c r="A74" s="12" t="n"/>
      <c r="B74" s="12" t="n"/>
      <c r="C74" s="20" t="n"/>
      <c r="D74" s="12" t="n"/>
      <c r="E74" s="12" t="n"/>
      <c r="F74" s="12" t="n"/>
      <c r="G74" s="12" t="n"/>
      <c r="H74" s="12" t="n"/>
      <c r="I74" s="12" t="n"/>
      <c r="J74" s="26" t="n"/>
      <c r="K74" s="26" t="n"/>
      <c r="L74" s="12" t="n"/>
      <c r="M74" s="19">
        <f>IF(A74="","",IF(IFERROR(VLOOKUP(B74,Cases!$A$5:$I$104,9,FALSE),"")="","CHECK CASE",IF(OR(IFERROR(VLOOKUP(B74,Cases!$A$5:$I$104,9,FALSE),"")="Resolved",IFERROR(VLOOKUP(B74,Cases!$A$5:$I$104,9,FALSE),"")="Closed"),"CASE CLOSED",IF(OR(I74="Reached",I74="Not Needed"),"DONE",IF(AND(J74&lt;&gt;"",K74&lt;&gt;"",K74&lt;J74),"CHECK TIME",IF(K74="","SET NEXT CHECK",IF(NOW()&gt;=K74,"CHECK NOW","SCHEDULED")))))))</f>
        <v/>
      </c>
    </row>
    <row r="75" ht="31" customHeight="1">
      <c r="A75" s="12" t="n"/>
      <c r="B75" s="12" t="n"/>
      <c r="C75" s="20" t="n"/>
      <c r="D75" s="12" t="n"/>
      <c r="E75" s="12" t="n"/>
      <c r="F75" s="12" t="n"/>
      <c r="G75" s="12" t="n"/>
      <c r="H75" s="12" t="n"/>
      <c r="I75" s="12" t="n"/>
      <c r="J75" s="26" t="n"/>
      <c r="K75" s="26" t="n"/>
      <c r="L75" s="12" t="n"/>
      <c r="M75" s="16">
        <f>IF(A75="","",IF(IFERROR(VLOOKUP(B75,Cases!$A$5:$I$104,9,FALSE),"")="","CHECK CASE",IF(OR(IFERROR(VLOOKUP(B75,Cases!$A$5:$I$104,9,FALSE),"")="Resolved",IFERROR(VLOOKUP(B75,Cases!$A$5:$I$104,9,FALSE),"")="Closed"),"CASE CLOSED",IF(OR(I75="Reached",I75="Not Needed"),"DONE",IF(AND(J75&lt;&gt;"",K75&lt;&gt;"",K75&lt;J75),"CHECK TIME",IF(K75="","SET NEXT CHECK",IF(NOW()&gt;=K75,"CHECK NOW","SCHEDULED")))))))</f>
        <v/>
      </c>
    </row>
    <row r="76" ht="31" customHeight="1">
      <c r="A76" s="12" t="n"/>
      <c r="B76" s="12" t="n"/>
      <c r="C76" s="20" t="n"/>
      <c r="D76" s="12" t="n"/>
      <c r="E76" s="12" t="n"/>
      <c r="F76" s="12" t="n"/>
      <c r="G76" s="12" t="n"/>
      <c r="H76" s="12" t="n"/>
      <c r="I76" s="12" t="n"/>
      <c r="J76" s="26" t="n"/>
      <c r="K76" s="26" t="n"/>
      <c r="L76" s="12" t="n"/>
      <c r="M76" s="19">
        <f>IF(A76="","",IF(IFERROR(VLOOKUP(B76,Cases!$A$5:$I$104,9,FALSE),"")="","CHECK CASE",IF(OR(IFERROR(VLOOKUP(B76,Cases!$A$5:$I$104,9,FALSE),"")="Resolved",IFERROR(VLOOKUP(B76,Cases!$A$5:$I$104,9,FALSE),"")="Closed"),"CASE CLOSED",IF(OR(I76="Reached",I76="Not Needed"),"DONE",IF(AND(J76&lt;&gt;"",K76&lt;&gt;"",K76&lt;J76),"CHECK TIME",IF(K76="","SET NEXT CHECK",IF(NOW()&gt;=K76,"CHECK NOW","SCHEDULED")))))))</f>
        <v/>
      </c>
    </row>
    <row r="77" ht="31" customHeight="1">
      <c r="A77" s="12" t="n"/>
      <c r="B77" s="12" t="n"/>
      <c r="C77" s="20" t="n"/>
      <c r="D77" s="12" t="n"/>
      <c r="E77" s="12" t="n"/>
      <c r="F77" s="12" t="n"/>
      <c r="G77" s="12" t="n"/>
      <c r="H77" s="12" t="n"/>
      <c r="I77" s="12" t="n"/>
      <c r="J77" s="26" t="n"/>
      <c r="K77" s="26" t="n"/>
      <c r="L77" s="12" t="n"/>
      <c r="M77" s="16">
        <f>IF(A77="","",IF(IFERROR(VLOOKUP(B77,Cases!$A$5:$I$104,9,FALSE),"")="","CHECK CASE",IF(OR(IFERROR(VLOOKUP(B77,Cases!$A$5:$I$104,9,FALSE),"")="Resolved",IFERROR(VLOOKUP(B77,Cases!$A$5:$I$104,9,FALSE),"")="Closed"),"CASE CLOSED",IF(OR(I77="Reached",I77="Not Needed"),"DONE",IF(AND(J77&lt;&gt;"",K77&lt;&gt;"",K77&lt;J77),"CHECK TIME",IF(K77="","SET NEXT CHECK",IF(NOW()&gt;=K77,"CHECK NOW","SCHEDULED")))))))</f>
        <v/>
      </c>
    </row>
    <row r="78" ht="31" customHeight="1">
      <c r="A78" s="12" t="n"/>
      <c r="B78" s="12" t="n"/>
      <c r="C78" s="20" t="n"/>
      <c r="D78" s="12" t="n"/>
      <c r="E78" s="12" t="n"/>
      <c r="F78" s="12" t="n"/>
      <c r="G78" s="12" t="n"/>
      <c r="H78" s="12" t="n"/>
      <c r="I78" s="12" t="n"/>
      <c r="J78" s="26" t="n"/>
      <c r="K78" s="26" t="n"/>
      <c r="L78" s="12" t="n"/>
      <c r="M78" s="19">
        <f>IF(A78="","",IF(IFERROR(VLOOKUP(B78,Cases!$A$5:$I$104,9,FALSE),"")="","CHECK CASE",IF(OR(IFERROR(VLOOKUP(B78,Cases!$A$5:$I$104,9,FALSE),"")="Resolved",IFERROR(VLOOKUP(B78,Cases!$A$5:$I$104,9,FALSE),"")="Closed"),"CASE CLOSED",IF(OR(I78="Reached",I78="Not Needed"),"DONE",IF(AND(J78&lt;&gt;"",K78&lt;&gt;"",K78&lt;J78),"CHECK TIME",IF(K78="","SET NEXT CHECK",IF(NOW()&gt;=K78,"CHECK NOW","SCHEDULED")))))))</f>
        <v/>
      </c>
    </row>
    <row r="79" ht="31" customHeight="1">
      <c r="A79" s="12" t="n"/>
      <c r="B79" s="12" t="n"/>
      <c r="C79" s="20" t="n"/>
      <c r="D79" s="12" t="n"/>
      <c r="E79" s="12" t="n"/>
      <c r="F79" s="12" t="n"/>
      <c r="G79" s="12" t="n"/>
      <c r="H79" s="12" t="n"/>
      <c r="I79" s="12" t="n"/>
      <c r="J79" s="26" t="n"/>
      <c r="K79" s="26" t="n"/>
      <c r="L79" s="12" t="n"/>
      <c r="M79" s="16">
        <f>IF(A79="","",IF(IFERROR(VLOOKUP(B79,Cases!$A$5:$I$104,9,FALSE),"")="","CHECK CASE",IF(OR(IFERROR(VLOOKUP(B79,Cases!$A$5:$I$104,9,FALSE),"")="Resolved",IFERROR(VLOOKUP(B79,Cases!$A$5:$I$104,9,FALSE),"")="Closed"),"CASE CLOSED",IF(OR(I79="Reached",I79="Not Needed"),"DONE",IF(AND(J79&lt;&gt;"",K79&lt;&gt;"",K79&lt;J79),"CHECK TIME",IF(K79="","SET NEXT CHECK",IF(NOW()&gt;=K79,"CHECK NOW","SCHEDULED")))))))</f>
        <v/>
      </c>
    </row>
    <row r="80" ht="31" customHeight="1">
      <c r="A80" s="12" t="n"/>
      <c r="B80" s="12" t="n"/>
      <c r="C80" s="20" t="n"/>
      <c r="D80" s="12" t="n"/>
      <c r="E80" s="12" t="n"/>
      <c r="F80" s="12" t="n"/>
      <c r="G80" s="12" t="n"/>
      <c r="H80" s="12" t="n"/>
      <c r="I80" s="12" t="n"/>
      <c r="J80" s="26" t="n"/>
      <c r="K80" s="26" t="n"/>
      <c r="L80" s="12" t="n"/>
      <c r="M80" s="19">
        <f>IF(A80="","",IF(IFERROR(VLOOKUP(B80,Cases!$A$5:$I$104,9,FALSE),"")="","CHECK CASE",IF(OR(IFERROR(VLOOKUP(B80,Cases!$A$5:$I$104,9,FALSE),"")="Resolved",IFERROR(VLOOKUP(B80,Cases!$A$5:$I$104,9,FALSE),"")="Closed"),"CASE CLOSED",IF(OR(I80="Reached",I80="Not Needed"),"DONE",IF(AND(J80&lt;&gt;"",K80&lt;&gt;"",K80&lt;J80),"CHECK TIME",IF(K80="","SET NEXT CHECK",IF(NOW()&gt;=K80,"CHECK NOW","SCHEDULED")))))))</f>
        <v/>
      </c>
    </row>
    <row r="81" ht="31" customHeight="1">
      <c r="A81" s="12" t="n"/>
      <c r="B81" s="12" t="n"/>
      <c r="C81" s="20" t="n"/>
      <c r="D81" s="12" t="n"/>
      <c r="E81" s="12" t="n"/>
      <c r="F81" s="12" t="n"/>
      <c r="G81" s="12" t="n"/>
      <c r="H81" s="12" t="n"/>
      <c r="I81" s="12" t="n"/>
      <c r="J81" s="26" t="n"/>
      <c r="K81" s="26" t="n"/>
      <c r="L81" s="12" t="n"/>
      <c r="M81" s="16">
        <f>IF(A81="","",IF(IFERROR(VLOOKUP(B81,Cases!$A$5:$I$104,9,FALSE),"")="","CHECK CASE",IF(OR(IFERROR(VLOOKUP(B81,Cases!$A$5:$I$104,9,FALSE),"")="Resolved",IFERROR(VLOOKUP(B81,Cases!$A$5:$I$104,9,FALSE),"")="Closed"),"CASE CLOSED",IF(OR(I81="Reached",I81="Not Needed"),"DONE",IF(AND(J81&lt;&gt;"",K81&lt;&gt;"",K81&lt;J81),"CHECK TIME",IF(K81="","SET NEXT CHECK",IF(NOW()&gt;=K81,"CHECK NOW","SCHEDULED")))))))</f>
        <v/>
      </c>
    </row>
    <row r="82" ht="31" customHeight="1">
      <c r="A82" s="12" t="n"/>
      <c r="B82" s="12" t="n"/>
      <c r="C82" s="20" t="n"/>
      <c r="D82" s="12" t="n"/>
      <c r="E82" s="12" t="n"/>
      <c r="F82" s="12" t="n"/>
      <c r="G82" s="12" t="n"/>
      <c r="H82" s="12" t="n"/>
      <c r="I82" s="12" t="n"/>
      <c r="J82" s="26" t="n"/>
      <c r="K82" s="26" t="n"/>
      <c r="L82" s="12" t="n"/>
      <c r="M82" s="19">
        <f>IF(A82="","",IF(IFERROR(VLOOKUP(B82,Cases!$A$5:$I$104,9,FALSE),"")="","CHECK CASE",IF(OR(IFERROR(VLOOKUP(B82,Cases!$A$5:$I$104,9,FALSE),"")="Resolved",IFERROR(VLOOKUP(B82,Cases!$A$5:$I$104,9,FALSE),"")="Closed"),"CASE CLOSED",IF(OR(I82="Reached",I82="Not Needed"),"DONE",IF(AND(J82&lt;&gt;"",K82&lt;&gt;"",K82&lt;J82),"CHECK TIME",IF(K82="","SET NEXT CHECK",IF(NOW()&gt;=K82,"CHECK NOW","SCHEDULED")))))))</f>
        <v/>
      </c>
    </row>
    <row r="83" ht="31" customHeight="1">
      <c r="A83" s="12" t="n"/>
      <c r="B83" s="12" t="n"/>
      <c r="C83" s="20" t="n"/>
      <c r="D83" s="12" t="n"/>
      <c r="E83" s="12" t="n"/>
      <c r="F83" s="12" t="n"/>
      <c r="G83" s="12" t="n"/>
      <c r="H83" s="12" t="n"/>
      <c r="I83" s="12" t="n"/>
      <c r="J83" s="26" t="n"/>
      <c r="K83" s="26" t="n"/>
      <c r="L83" s="12" t="n"/>
      <c r="M83" s="16">
        <f>IF(A83="","",IF(IFERROR(VLOOKUP(B83,Cases!$A$5:$I$104,9,FALSE),"")="","CHECK CASE",IF(OR(IFERROR(VLOOKUP(B83,Cases!$A$5:$I$104,9,FALSE),"")="Resolved",IFERROR(VLOOKUP(B83,Cases!$A$5:$I$104,9,FALSE),"")="Closed"),"CASE CLOSED",IF(OR(I83="Reached",I83="Not Needed"),"DONE",IF(AND(J83&lt;&gt;"",K83&lt;&gt;"",K83&lt;J83),"CHECK TIME",IF(K83="","SET NEXT CHECK",IF(NOW()&gt;=K83,"CHECK NOW","SCHEDULED")))))))</f>
        <v/>
      </c>
    </row>
    <row r="84" ht="31" customHeight="1">
      <c r="A84" s="12" t="n"/>
      <c r="B84" s="12" t="n"/>
      <c r="C84" s="20" t="n"/>
      <c r="D84" s="12" t="n"/>
      <c r="E84" s="12" t="n"/>
      <c r="F84" s="12" t="n"/>
      <c r="G84" s="12" t="n"/>
      <c r="H84" s="12" t="n"/>
      <c r="I84" s="12" t="n"/>
      <c r="J84" s="26" t="n"/>
      <c r="K84" s="26" t="n"/>
      <c r="L84" s="12" t="n"/>
      <c r="M84" s="19">
        <f>IF(A84="","",IF(IFERROR(VLOOKUP(B84,Cases!$A$5:$I$104,9,FALSE),"")="","CHECK CASE",IF(OR(IFERROR(VLOOKUP(B84,Cases!$A$5:$I$104,9,FALSE),"")="Resolved",IFERROR(VLOOKUP(B84,Cases!$A$5:$I$104,9,FALSE),"")="Closed"),"CASE CLOSED",IF(OR(I84="Reached",I84="Not Needed"),"DONE",IF(AND(J84&lt;&gt;"",K84&lt;&gt;"",K84&lt;J84),"CHECK TIME",IF(K84="","SET NEXT CHECK",IF(NOW()&gt;=K84,"CHECK NOW","SCHEDULED")))))))</f>
        <v/>
      </c>
    </row>
    <row r="85" ht="31" customHeight="1">
      <c r="A85" s="12" t="n"/>
      <c r="B85" s="12" t="n"/>
      <c r="C85" s="20" t="n"/>
      <c r="D85" s="12" t="n"/>
      <c r="E85" s="12" t="n"/>
      <c r="F85" s="12" t="n"/>
      <c r="G85" s="12" t="n"/>
      <c r="H85" s="12" t="n"/>
      <c r="I85" s="12" t="n"/>
      <c r="J85" s="26" t="n"/>
      <c r="K85" s="26" t="n"/>
      <c r="L85" s="12" t="n"/>
      <c r="M85" s="16">
        <f>IF(A85="","",IF(IFERROR(VLOOKUP(B85,Cases!$A$5:$I$104,9,FALSE),"")="","CHECK CASE",IF(OR(IFERROR(VLOOKUP(B85,Cases!$A$5:$I$104,9,FALSE),"")="Resolved",IFERROR(VLOOKUP(B85,Cases!$A$5:$I$104,9,FALSE),"")="Closed"),"CASE CLOSED",IF(OR(I85="Reached",I85="Not Needed"),"DONE",IF(AND(J85&lt;&gt;"",K85&lt;&gt;"",K85&lt;J85),"CHECK TIME",IF(K85="","SET NEXT CHECK",IF(NOW()&gt;=K85,"CHECK NOW","SCHEDULED")))))))</f>
        <v/>
      </c>
    </row>
    <row r="86" ht="31" customHeight="1">
      <c r="A86" s="12" t="n"/>
      <c r="B86" s="12" t="n"/>
      <c r="C86" s="20" t="n"/>
      <c r="D86" s="12" t="n"/>
      <c r="E86" s="12" t="n"/>
      <c r="F86" s="12" t="n"/>
      <c r="G86" s="12" t="n"/>
      <c r="H86" s="12" t="n"/>
      <c r="I86" s="12" t="n"/>
      <c r="J86" s="26" t="n"/>
      <c r="K86" s="26" t="n"/>
      <c r="L86" s="12" t="n"/>
      <c r="M86" s="19">
        <f>IF(A86="","",IF(IFERROR(VLOOKUP(B86,Cases!$A$5:$I$104,9,FALSE),"")="","CHECK CASE",IF(OR(IFERROR(VLOOKUP(B86,Cases!$A$5:$I$104,9,FALSE),"")="Resolved",IFERROR(VLOOKUP(B86,Cases!$A$5:$I$104,9,FALSE),"")="Closed"),"CASE CLOSED",IF(OR(I86="Reached",I86="Not Needed"),"DONE",IF(AND(J86&lt;&gt;"",K86&lt;&gt;"",K86&lt;J86),"CHECK TIME",IF(K86="","SET NEXT CHECK",IF(NOW()&gt;=K86,"CHECK NOW","SCHEDULED")))))))</f>
        <v/>
      </c>
    </row>
    <row r="87" ht="31" customHeight="1">
      <c r="A87" s="12" t="n"/>
      <c r="B87" s="12" t="n"/>
      <c r="C87" s="20" t="n"/>
      <c r="D87" s="12" t="n"/>
      <c r="E87" s="12" t="n"/>
      <c r="F87" s="12" t="n"/>
      <c r="G87" s="12" t="n"/>
      <c r="H87" s="12" t="n"/>
      <c r="I87" s="12" t="n"/>
      <c r="J87" s="26" t="n"/>
      <c r="K87" s="26" t="n"/>
      <c r="L87" s="12" t="n"/>
      <c r="M87" s="16">
        <f>IF(A87="","",IF(IFERROR(VLOOKUP(B87,Cases!$A$5:$I$104,9,FALSE),"")="","CHECK CASE",IF(OR(IFERROR(VLOOKUP(B87,Cases!$A$5:$I$104,9,FALSE),"")="Resolved",IFERROR(VLOOKUP(B87,Cases!$A$5:$I$104,9,FALSE),"")="Closed"),"CASE CLOSED",IF(OR(I87="Reached",I87="Not Needed"),"DONE",IF(AND(J87&lt;&gt;"",K87&lt;&gt;"",K87&lt;J87),"CHECK TIME",IF(K87="","SET NEXT CHECK",IF(NOW()&gt;=K87,"CHECK NOW","SCHEDULED")))))))</f>
        <v/>
      </c>
    </row>
    <row r="88" ht="31" customHeight="1">
      <c r="A88" s="12" t="n"/>
      <c r="B88" s="12" t="n"/>
      <c r="C88" s="20" t="n"/>
      <c r="D88" s="12" t="n"/>
      <c r="E88" s="12" t="n"/>
      <c r="F88" s="12" t="n"/>
      <c r="G88" s="12" t="n"/>
      <c r="H88" s="12" t="n"/>
      <c r="I88" s="12" t="n"/>
      <c r="J88" s="26" t="n"/>
      <c r="K88" s="26" t="n"/>
      <c r="L88" s="12" t="n"/>
      <c r="M88" s="19">
        <f>IF(A88="","",IF(IFERROR(VLOOKUP(B88,Cases!$A$5:$I$104,9,FALSE),"")="","CHECK CASE",IF(OR(IFERROR(VLOOKUP(B88,Cases!$A$5:$I$104,9,FALSE),"")="Resolved",IFERROR(VLOOKUP(B88,Cases!$A$5:$I$104,9,FALSE),"")="Closed"),"CASE CLOSED",IF(OR(I88="Reached",I88="Not Needed"),"DONE",IF(AND(J88&lt;&gt;"",K88&lt;&gt;"",K88&lt;J88),"CHECK TIME",IF(K88="","SET NEXT CHECK",IF(NOW()&gt;=K88,"CHECK NOW","SCHEDULED")))))))</f>
        <v/>
      </c>
    </row>
    <row r="89" ht="31" customHeight="1">
      <c r="A89" s="12" t="n"/>
      <c r="B89" s="12" t="n"/>
      <c r="C89" s="20" t="n"/>
      <c r="D89" s="12" t="n"/>
      <c r="E89" s="12" t="n"/>
      <c r="F89" s="12" t="n"/>
      <c r="G89" s="12" t="n"/>
      <c r="H89" s="12" t="n"/>
      <c r="I89" s="12" t="n"/>
      <c r="J89" s="26" t="n"/>
      <c r="K89" s="26" t="n"/>
      <c r="L89" s="12" t="n"/>
      <c r="M89" s="16">
        <f>IF(A89="","",IF(IFERROR(VLOOKUP(B89,Cases!$A$5:$I$104,9,FALSE),"")="","CHECK CASE",IF(OR(IFERROR(VLOOKUP(B89,Cases!$A$5:$I$104,9,FALSE),"")="Resolved",IFERROR(VLOOKUP(B89,Cases!$A$5:$I$104,9,FALSE),"")="Closed"),"CASE CLOSED",IF(OR(I89="Reached",I89="Not Needed"),"DONE",IF(AND(J89&lt;&gt;"",K89&lt;&gt;"",K89&lt;J89),"CHECK TIME",IF(K89="","SET NEXT CHECK",IF(NOW()&gt;=K89,"CHECK NOW","SCHEDULED")))))))</f>
        <v/>
      </c>
    </row>
    <row r="90" ht="31" customHeight="1">
      <c r="A90" s="12" t="n"/>
      <c r="B90" s="12" t="n"/>
      <c r="C90" s="20" t="n"/>
      <c r="D90" s="12" t="n"/>
      <c r="E90" s="12" t="n"/>
      <c r="F90" s="12" t="n"/>
      <c r="G90" s="12" t="n"/>
      <c r="H90" s="12" t="n"/>
      <c r="I90" s="12" t="n"/>
      <c r="J90" s="26" t="n"/>
      <c r="K90" s="26" t="n"/>
      <c r="L90" s="12" t="n"/>
      <c r="M90" s="19">
        <f>IF(A90="","",IF(IFERROR(VLOOKUP(B90,Cases!$A$5:$I$104,9,FALSE),"")="","CHECK CASE",IF(OR(IFERROR(VLOOKUP(B90,Cases!$A$5:$I$104,9,FALSE),"")="Resolved",IFERROR(VLOOKUP(B90,Cases!$A$5:$I$104,9,FALSE),"")="Closed"),"CASE CLOSED",IF(OR(I90="Reached",I90="Not Needed"),"DONE",IF(AND(J90&lt;&gt;"",K90&lt;&gt;"",K90&lt;J90),"CHECK TIME",IF(K90="","SET NEXT CHECK",IF(NOW()&gt;=K90,"CHECK NOW","SCHEDULED")))))))</f>
        <v/>
      </c>
    </row>
    <row r="91" ht="31" customHeight="1">
      <c r="A91" s="12" t="n"/>
      <c r="B91" s="12" t="n"/>
      <c r="C91" s="20" t="n"/>
      <c r="D91" s="12" t="n"/>
      <c r="E91" s="12" t="n"/>
      <c r="F91" s="12" t="n"/>
      <c r="G91" s="12" t="n"/>
      <c r="H91" s="12" t="n"/>
      <c r="I91" s="12" t="n"/>
      <c r="J91" s="26" t="n"/>
      <c r="K91" s="26" t="n"/>
      <c r="L91" s="12" t="n"/>
      <c r="M91" s="16">
        <f>IF(A91="","",IF(IFERROR(VLOOKUP(B91,Cases!$A$5:$I$104,9,FALSE),"")="","CHECK CASE",IF(OR(IFERROR(VLOOKUP(B91,Cases!$A$5:$I$104,9,FALSE),"")="Resolved",IFERROR(VLOOKUP(B91,Cases!$A$5:$I$104,9,FALSE),"")="Closed"),"CASE CLOSED",IF(OR(I91="Reached",I91="Not Needed"),"DONE",IF(AND(J91&lt;&gt;"",K91&lt;&gt;"",K91&lt;J91),"CHECK TIME",IF(K91="","SET NEXT CHECK",IF(NOW()&gt;=K91,"CHECK NOW","SCHEDULED")))))))</f>
        <v/>
      </c>
    </row>
    <row r="92" ht="31" customHeight="1">
      <c r="A92" s="12" t="n"/>
      <c r="B92" s="12" t="n"/>
      <c r="C92" s="20" t="n"/>
      <c r="D92" s="12" t="n"/>
      <c r="E92" s="12" t="n"/>
      <c r="F92" s="12" t="n"/>
      <c r="G92" s="12" t="n"/>
      <c r="H92" s="12" t="n"/>
      <c r="I92" s="12" t="n"/>
      <c r="J92" s="26" t="n"/>
      <c r="K92" s="26" t="n"/>
      <c r="L92" s="12" t="n"/>
      <c r="M92" s="19">
        <f>IF(A92="","",IF(IFERROR(VLOOKUP(B92,Cases!$A$5:$I$104,9,FALSE),"")="","CHECK CASE",IF(OR(IFERROR(VLOOKUP(B92,Cases!$A$5:$I$104,9,FALSE),"")="Resolved",IFERROR(VLOOKUP(B92,Cases!$A$5:$I$104,9,FALSE),"")="Closed"),"CASE CLOSED",IF(OR(I92="Reached",I92="Not Needed"),"DONE",IF(AND(J92&lt;&gt;"",K92&lt;&gt;"",K92&lt;J92),"CHECK TIME",IF(K92="","SET NEXT CHECK",IF(NOW()&gt;=K92,"CHECK NOW","SCHEDULED")))))))</f>
        <v/>
      </c>
    </row>
    <row r="93" ht="31" customHeight="1">
      <c r="A93" s="12" t="n"/>
      <c r="B93" s="12" t="n"/>
      <c r="C93" s="20" t="n"/>
      <c r="D93" s="12" t="n"/>
      <c r="E93" s="12" t="n"/>
      <c r="F93" s="12" t="n"/>
      <c r="G93" s="12" t="n"/>
      <c r="H93" s="12" t="n"/>
      <c r="I93" s="12" t="n"/>
      <c r="J93" s="26" t="n"/>
      <c r="K93" s="26" t="n"/>
      <c r="L93" s="12" t="n"/>
      <c r="M93" s="16">
        <f>IF(A93="","",IF(IFERROR(VLOOKUP(B93,Cases!$A$5:$I$104,9,FALSE),"")="","CHECK CASE",IF(OR(IFERROR(VLOOKUP(B93,Cases!$A$5:$I$104,9,FALSE),"")="Resolved",IFERROR(VLOOKUP(B93,Cases!$A$5:$I$104,9,FALSE),"")="Closed"),"CASE CLOSED",IF(OR(I93="Reached",I93="Not Needed"),"DONE",IF(AND(J93&lt;&gt;"",K93&lt;&gt;"",K93&lt;J93),"CHECK TIME",IF(K93="","SET NEXT CHECK",IF(NOW()&gt;=K93,"CHECK NOW","SCHEDULED")))))))</f>
        <v/>
      </c>
    </row>
    <row r="94" ht="31" customHeight="1">
      <c r="A94" s="12" t="n"/>
      <c r="B94" s="12" t="n"/>
      <c r="C94" s="20" t="n"/>
      <c r="D94" s="12" t="n"/>
      <c r="E94" s="12" t="n"/>
      <c r="F94" s="12" t="n"/>
      <c r="G94" s="12" t="n"/>
      <c r="H94" s="12" t="n"/>
      <c r="I94" s="12" t="n"/>
      <c r="J94" s="26" t="n"/>
      <c r="K94" s="26" t="n"/>
      <c r="L94" s="12" t="n"/>
      <c r="M94" s="19">
        <f>IF(A94="","",IF(IFERROR(VLOOKUP(B94,Cases!$A$5:$I$104,9,FALSE),"")="","CHECK CASE",IF(OR(IFERROR(VLOOKUP(B94,Cases!$A$5:$I$104,9,FALSE),"")="Resolved",IFERROR(VLOOKUP(B94,Cases!$A$5:$I$104,9,FALSE),"")="Closed"),"CASE CLOSED",IF(OR(I94="Reached",I94="Not Needed"),"DONE",IF(AND(J94&lt;&gt;"",K94&lt;&gt;"",K94&lt;J94),"CHECK TIME",IF(K94="","SET NEXT CHECK",IF(NOW()&gt;=K94,"CHECK NOW","SCHEDULED")))))))</f>
        <v/>
      </c>
    </row>
    <row r="95" ht="31" customHeight="1">
      <c r="A95" s="12" t="n"/>
      <c r="B95" s="12" t="n"/>
      <c r="C95" s="20" t="n"/>
      <c r="D95" s="12" t="n"/>
      <c r="E95" s="12" t="n"/>
      <c r="F95" s="12" t="n"/>
      <c r="G95" s="12" t="n"/>
      <c r="H95" s="12" t="n"/>
      <c r="I95" s="12" t="n"/>
      <c r="J95" s="26" t="n"/>
      <c r="K95" s="26" t="n"/>
      <c r="L95" s="12" t="n"/>
      <c r="M95" s="16">
        <f>IF(A95="","",IF(IFERROR(VLOOKUP(B95,Cases!$A$5:$I$104,9,FALSE),"")="","CHECK CASE",IF(OR(IFERROR(VLOOKUP(B95,Cases!$A$5:$I$104,9,FALSE),"")="Resolved",IFERROR(VLOOKUP(B95,Cases!$A$5:$I$104,9,FALSE),"")="Closed"),"CASE CLOSED",IF(OR(I95="Reached",I95="Not Needed"),"DONE",IF(AND(J95&lt;&gt;"",K95&lt;&gt;"",K95&lt;J95),"CHECK TIME",IF(K95="","SET NEXT CHECK",IF(NOW()&gt;=K95,"CHECK NOW","SCHEDULED")))))))</f>
        <v/>
      </c>
    </row>
    <row r="96" ht="31" customHeight="1">
      <c r="A96" s="12" t="n"/>
      <c r="B96" s="12" t="n"/>
      <c r="C96" s="20" t="n"/>
      <c r="D96" s="12" t="n"/>
      <c r="E96" s="12" t="n"/>
      <c r="F96" s="12" t="n"/>
      <c r="G96" s="12" t="n"/>
      <c r="H96" s="12" t="n"/>
      <c r="I96" s="12" t="n"/>
      <c r="J96" s="26" t="n"/>
      <c r="K96" s="26" t="n"/>
      <c r="L96" s="12" t="n"/>
      <c r="M96" s="19">
        <f>IF(A96="","",IF(IFERROR(VLOOKUP(B96,Cases!$A$5:$I$104,9,FALSE),"")="","CHECK CASE",IF(OR(IFERROR(VLOOKUP(B96,Cases!$A$5:$I$104,9,FALSE),"")="Resolved",IFERROR(VLOOKUP(B96,Cases!$A$5:$I$104,9,FALSE),"")="Closed"),"CASE CLOSED",IF(OR(I96="Reached",I96="Not Needed"),"DONE",IF(AND(J96&lt;&gt;"",K96&lt;&gt;"",K96&lt;J96),"CHECK TIME",IF(K96="","SET NEXT CHECK",IF(NOW()&gt;=K96,"CHECK NOW","SCHEDULED")))))))</f>
        <v/>
      </c>
    </row>
    <row r="97" ht="31" customHeight="1">
      <c r="A97" s="12" t="n"/>
      <c r="B97" s="12" t="n"/>
      <c r="C97" s="20" t="n"/>
      <c r="D97" s="12" t="n"/>
      <c r="E97" s="12" t="n"/>
      <c r="F97" s="12" t="n"/>
      <c r="G97" s="12" t="n"/>
      <c r="H97" s="12" t="n"/>
      <c r="I97" s="12" t="n"/>
      <c r="J97" s="26" t="n"/>
      <c r="K97" s="26" t="n"/>
      <c r="L97" s="12" t="n"/>
      <c r="M97" s="16">
        <f>IF(A97="","",IF(IFERROR(VLOOKUP(B97,Cases!$A$5:$I$104,9,FALSE),"")="","CHECK CASE",IF(OR(IFERROR(VLOOKUP(B97,Cases!$A$5:$I$104,9,FALSE),"")="Resolved",IFERROR(VLOOKUP(B97,Cases!$A$5:$I$104,9,FALSE),"")="Closed"),"CASE CLOSED",IF(OR(I97="Reached",I97="Not Needed"),"DONE",IF(AND(J97&lt;&gt;"",K97&lt;&gt;"",K97&lt;J97),"CHECK TIME",IF(K97="","SET NEXT CHECK",IF(NOW()&gt;=K97,"CHECK NOW","SCHEDULED")))))))</f>
        <v/>
      </c>
    </row>
    <row r="98" ht="31" customHeight="1">
      <c r="A98" s="12" t="n"/>
      <c r="B98" s="12" t="n"/>
      <c r="C98" s="20" t="n"/>
      <c r="D98" s="12" t="n"/>
      <c r="E98" s="12" t="n"/>
      <c r="F98" s="12" t="n"/>
      <c r="G98" s="12" t="n"/>
      <c r="H98" s="12" t="n"/>
      <c r="I98" s="12" t="n"/>
      <c r="J98" s="26" t="n"/>
      <c r="K98" s="26" t="n"/>
      <c r="L98" s="12" t="n"/>
      <c r="M98" s="19">
        <f>IF(A98="","",IF(IFERROR(VLOOKUP(B98,Cases!$A$5:$I$104,9,FALSE),"")="","CHECK CASE",IF(OR(IFERROR(VLOOKUP(B98,Cases!$A$5:$I$104,9,FALSE),"")="Resolved",IFERROR(VLOOKUP(B98,Cases!$A$5:$I$104,9,FALSE),"")="Closed"),"CASE CLOSED",IF(OR(I98="Reached",I98="Not Needed"),"DONE",IF(AND(J98&lt;&gt;"",K98&lt;&gt;"",K98&lt;J98),"CHECK TIME",IF(K98="","SET NEXT CHECK",IF(NOW()&gt;=K98,"CHECK NOW","SCHEDULED")))))))</f>
        <v/>
      </c>
    </row>
    <row r="99" ht="31" customHeight="1">
      <c r="A99" s="12" t="n"/>
      <c r="B99" s="12" t="n"/>
      <c r="C99" s="20" t="n"/>
      <c r="D99" s="12" t="n"/>
      <c r="E99" s="12" t="n"/>
      <c r="F99" s="12" t="n"/>
      <c r="G99" s="12" t="n"/>
      <c r="H99" s="12" t="n"/>
      <c r="I99" s="12" t="n"/>
      <c r="J99" s="26" t="n"/>
      <c r="K99" s="26" t="n"/>
      <c r="L99" s="12" t="n"/>
      <c r="M99" s="16">
        <f>IF(A99="","",IF(IFERROR(VLOOKUP(B99,Cases!$A$5:$I$104,9,FALSE),"")="","CHECK CASE",IF(OR(IFERROR(VLOOKUP(B99,Cases!$A$5:$I$104,9,FALSE),"")="Resolved",IFERROR(VLOOKUP(B99,Cases!$A$5:$I$104,9,FALSE),"")="Closed"),"CASE CLOSED",IF(OR(I99="Reached",I99="Not Needed"),"DONE",IF(AND(J99&lt;&gt;"",K99&lt;&gt;"",K99&lt;J99),"CHECK TIME",IF(K99="","SET NEXT CHECK",IF(NOW()&gt;=K99,"CHECK NOW","SCHEDULED")))))))</f>
        <v/>
      </c>
    </row>
    <row r="100" ht="31" customHeight="1">
      <c r="A100" s="12" t="n"/>
      <c r="B100" s="12" t="n"/>
      <c r="C100" s="20" t="n"/>
      <c r="D100" s="12" t="n"/>
      <c r="E100" s="12" t="n"/>
      <c r="F100" s="12" t="n"/>
      <c r="G100" s="12" t="n"/>
      <c r="H100" s="12" t="n"/>
      <c r="I100" s="12" t="n"/>
      <c r="J100" s="26" t="n"/>
      <c r="K100" s="26" t="n"/>
      <c r="L100" s="12" t="n"/>
      <c r="M100" s="19">
        <f>IF(A100="","",IF(IFERROR(VLOOKUP(B100,Cases!$A$5:$I$104,9,FALSE),"")="","CHECK CASE",IF(OR(IFERROR(VLOOKUP(B100,Cases!$A$5:$I$104,9,FALSE),"")="Resolved",IFERROR(VLOOKUP(B100,Cases!$A$5:$I$104,9,FALSE),"")="Closed"),"CASE CLOSED",IF(OR(I100="Reached",I100="Not Needed"),"DONE",IF(AND(J100&lt;&gt;"",K100&lt;&gt;"",K100&lt;J100),"CHECK TIME",IF(K100="","SET NEXT CHECK",IF(NOW()&gt;=K100,"CHECK NOW","SCHEDULED")))))))</f>
        <v/>
      </c>
    </row>
    <row r="101" ht="31" customHeight="1">
      <c r="A101" s="12" t="n"/>
      <c r="B101" s="12" t="n"/>
      <c r="C101" s="20" t="n"/>
      <c r="D101" s="12" t="n"/>
      <c r="E101" s="12" t="n"/>
      <c r="F101" s="12" t="n"/>
      <c r="G101" s="12" t="n"/>
      <c r="H101" s="12" t="n"/>
      <c r="I101" s="12" t="n"/>
      <c r="J101" s="26" t="n"/>
      <c r="K101" s="26" t="n"/>
      <c r="L101" s="12" t="n"/>
      <c r="M101" s="16">
        <f>IF(A101="","",IF(IFERROR(VLOOKUP(B101,Cases!$A$5:$I$104,9,FALSE),"")="","CHECK CASE",IF(OR(IFERROR(VLOOKUP(B101,Cases!$A$5:$I$104,9,FALSE),"")="Resolved",IFERROR(VLOOKUP(B101,Cases!$A$5:$I$104,9,FALSE),"")="Closed"),"CASE CLOSED",IF(OR(I101="Reached",I101="Not Needed"),"DONE",IF(AND(J101&lt;&gt;"",K101&lt;&gt;"",K101&lt;J101),"CHECK TIME",IF(K101="","SET NEXT CHECK",IF(NOW()&gt;=K101,"CHECK NOW","SCHEDULED")))))))</f>
        <v/>
      </c>
    </row>
    <row r="102" ht="31" customHeight="1">
      <c r="A102" s="12" t="n"/>
      <c r="B102" s="12" t="n"/>
      <c r="C102" s="20" t="n"/>
      <c r="D102" s="12" t="n"/>
      <c r="E102" s="12" t="n"/>
      <c r="F102" s="12" t="n"/>
      <c r="G102" s="12" t="n"/>
      <c r="H102" s="12" t="n"/>
      <c r="I102" s="12" t="n"/>
      <c r="J102" s="26" t="n"/>
      <c r="K102" s="26" t="n"/>
      <c r="L102" s="12" t="n"/>
      <c r="M102" s="19">
        <f>IF(A102="","",IF(IFERROR(VLOOKUP(B102,Cases!$A$5:$I$104,9,FALSE),"")="","CHECK CASE",IF(OR(IFERROR(VLOOKUP(B102,Cases!$A$5:$I$104,9,FALSE),"")="Resolved",IFERROR(VLOOKUP(B102,Cases!$A$5:$I$104,9,FALSE),"")="Closed"),"CASE CLOSED",IF(OR(I102="Reached",I102="Not Needed"),"DONE",IF(AND(J102&lt;&gt;"",K102&lt;&gt;"",K102&lt;J102),"CHECK TIME",IF(K102="","SET NEXT CHECK",IF(NOW()&gt;=K102,"CHECK NOW","SCHEDULED")))))))</f>
        <v/>
      </c>
    </row>
    <row r="103" ht="31" customHeight="1">
      <c r="A103" s="12" t="n"/>
      <c r="B103" s="12" t="n"/>
      <c r="C103" s="20" t="n"/>
      <c r="D103" s="12" t="n"/>
      <c r="E103" s="12" t="n"/>
      <c r="F103" s="12" t="n"/>
      <c r="G103" s="12" t="n"/>
      <c r="H103" s="12" t="n"/>
      <c r="I103" s="12" t="n"/>
      <c r="J103" s="26" t="n"/>
      <c r="K103" s="26" t="n"/>
      <c r="L103" s="12" t="n"/>
      <c r="M103" s="16">
        <f>IF(A103="","",IF(IFERROR(VLOOKUP(B103,Cases!$A$5:$I$104,9,FALSE),"")="","CHECK CASE",IF(OR(IFERROR(VLOOKUP(B103,Cases!$A$5:$I$104,9,FALSE),"")="Resolved",IFERROR(VLOOKUP(B103,Cases!$A$5:$I$104,9,FALSE),"")="Closed"),"CASE CLOSED",IF(OR(I103="Reached",I103="Not Needed"),"DONE",IF(AND(J103&lt;&gt;"",K103&lt;&gt;"",K103&lt;J103),"CHECK TIME",IF(K103="","SET NEXT CHECK",IF(NOW()&gt;=K103,"CHECK NOW","SCHEDULED")))))))</f>
        <v/>
      </c>
    </row>
    <row r="104" ht="31" customHeight="1">
      <c r="A104" s="12" t="n"/>
      <c r="B104" s="12" t="n"/>
      <c r="C104" s="20" t="n"/>
      <c r="D104" s="12" t="n"/>
      <c r="E104" s="12" t="n"/>
      <c r="F104" s="12" t="n"/>
      <c r="G104" s="12" t="n"/>
      <c r="H104" s="12" t="n"/>
      <c r="I104" s="12" t="n"/>
      <c r="J104" s="26" t="n"/>
      <c r="K104" s="26" t="n"/>
      <c r="L104" s="12" t="n"/>
      <c r="M104" s="19">
        <f>IF(A104="","",IF(IFERROR(VLOOKUP(B104,Cases!$A$5:$I$104,9,FALSE),"")="","CHECK CASE",IF(OR(IFERROR(VLOOKUP(B104,Cases!$A$5:$I$104,9,FALSE),"")="Resolved",IFERROR(VLOOKUP(B104,Cases!$A$5:$I$104,9,FALSE),"")="Closed"),"CASE CLOSED",IF(OR(I104="Reached",I104="Not Needed"),"DONE",IF(AND(J104&lt;&gt;"",K104&lt;&gt;"",K104&lt;J104),"CHECK TIME",IF(K104="","SET NEXT CHECK",IF(NOW()&gt;=K104,"CHECK NOW","SCHEDULED")))))))</f>
        <v/>
      </c>
    </row>
  </sheetData>
  <autoFilter ref="A4:M104"/>
  <mergeCells count="1">
    <mergeCell ref="A1:M1"/>
  </mergeCells>
  <conditionalFormatting sqref="M5:M104">
    <cfRule type="expression" priority="1" dxfId="0">
      <formula>OR($M5="CHECK NOW",$M5="CHECK CASE",$M5="CHECK TIME",$M5="SET NEXT CHECK")</formula>
    </cfRule>
    <cfRule type="expression" priority="2" dxfId="1">
      <formula>OR($M5="DONE",$M5="SCHEDULED",$M5="CASE CLOSED")</formula>
    </cfRule>
  </conditionalFormatting>
  <dataValidations count="6">
    <dataValidation sqref="B5:B104" showDropDown="0" showInputMessage="0" showErrorMessage="0" allowBlank="0" errorTitle="Check case ID" error="Choose a case ID already entered on the Cases sheet." type="list">
      <formula1>INDIRECT("Cases!$A$5:$A$104")</formula1>
    </dataValidation>
    <dataValidation sqref="C5:C104" showDropDown="0" showInputMessage="0" showErrorMessage="0" allowBlank="0" errorTitle="Check call order" error="Enter a whole-number call order within the editable limit." type="whole" operator="between">
      <formula1>1</formula1>
      <formula2>INDIRECT("Assumptions!$N$6")</formula2>
    </dataValidation>
    <dataValidation sqref="D5:D104" showDropDown="0" showInputMessage="0" showErrorMessage="0" allowBlank="0" errorTitle="Check contact role" error="Choose a contact role from the editable list." type="list">
      <formula1>INDIRECT("Assumptions!$D$4:$D$10")</formula1>
    </dataValidation>
    <dataValidation sqref="H5:H104" showDropDown="0" showInputMessage="0" showErrorMessage="0" allowBlank="0" errorTitle="Check assignment" error="Choose an assigned team member from the editable list." type="list">
      <formula1>INDIRECT("Assumptions!$H$4:$H$8")</formula1>
    </dataValidation>
    <dataValidation sqref="I5:I104" showDropDown="0" showInputMessage="0" showErrorMessage="0" allowBlank="0" errorTitle="Check contact status" error="Choose a contact status from the editable list." type="list">
      <formula1>INDIRECT("Assumptions!$E$4:$E$7")</formula1>
    </dataValidation>
    <dataValidation sqref="J5:J104 K5:K104" showDropDown="0" showInputMessage="0" showErrorMessage="0" allowBlank="0" errorTitle="Check date" error="Enter a date within the editable date limits." type="date" operator="between">
      <formula1>INDIRECT("Assumptions!$N$4")</formula1>
      <formula2>INDIRECT("Assumptions!$N$5")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A93F2C"/>
    <outlinePr summaryBelow="1" summaryRight="1"/>
    <pageSetUpPr fitToPage="1"/>
  </sheetPr>
  <dimension ref="A1:K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0" customWidth="1" min="3" max="3"/>
    <col width="21" customWidth="1" min="4" max="4"/>
    <col width="39" customWidth="1" min="5" max="5"/>
    <col width="27" customWidth="1" min="6" max="6"/>
    <col width="17" customWidth="1" min="7" max="7"/>
    <col width="20" customWidth="1" min="8" max="8"/>
    <col width="20" customWidth="1" min="9" max="9"/>
    <col width="37" customWidth="1" min="10" max="10"/>
    <col width="20" customWidth="1" min="11" max="11"/>
  </cols>
  <sheetData>
    <row r="1" ht="28" customHeight="1">
      <c r="A1" s="1" t="inlineStr">
        <is>
          <t>Cedar Loop Pet Care (Fictional) — Lost Pet Action Log</t>
        </is>
      </c>
    </row>
    <row r="2" ht="32" customHeight="1">
      <c r="A2" s="3" t="inlineStr">
        <is>
          <t>Record each response action and its next human review time. This log does not perform messaging, tracking, or outside service updates.</t>
        </is>
      </c>
    </row>
    <row r="3"/>
    <row r="4" ht="34" customHeight="1">
      <c r="A4" s="11" t="inlineStr">
        <is>
          <t>Action ID</t>
        </is>
      </c>
      <c r="B4" s="11" t="inlineStr">
        <is>
          <t>Case ID</t>
        </is>
      </c>
      <c r="C4" s="11" t="inlineStr">
        <is>
          <t>Logged At</t>
        </is>
      </c>
      <c r="D4" s="11" t="inlineStr">
        <is>
          <t>Action Type</t>
        </is>
      </c>
      <c r="E4" s="11" t="inlineStr">
        <is>
          <t>Action Description</t>
        </is>
      </c>
      <c r="F4" s="11" t="inlineStr">
        <is>
          <t>Assigned To</t>
        </is>
      </c>
      <c r="G4" s="11" t="inlineStr">
        <is>
          <t>Action Status</t>
        </is>
      </c>
      <c r="H4" s="11" t="inlineStr">
        <is>
          <t>Completed At</t>
        </is>
      </c>
      <c r="I4" s="11" t="inlineStr">
        <is>
          <t>Next Action Due</t>
        </is>
      </c>
      <c r="J4" s="11" t="inlineStr">
        <is>
          <t>Result or Notes</t>
        </is>
      </c>
      <c r="K4" s="11" t="inlineStr">
        <is>
          <t>Due Alert</t>
        </is>
      </c>
    </row>
    <row r="5" ht="31" customHeight="1">
      <c r="A5" s="12" t="inlineStr">
        <is>
          <t>AC-3001</t>
        </is>
      </c>
      <c r="B5" s="12" t="inlineStr">
        <is>
          <t>LR-1001</t>
        </is>
      </c>
      <c r="C5" s="26" t="n">
        <v>46271.66041666667</v>
      </c>
      <c r="D5" s="12" t="inlineStr">
        <is>
          <t>Site Check</t>
        </is>
      </c>
      <c r="E5" s="12" t="inlineStr">
        <is>
          <t>Checked the north gate and adjacent walkway.</t>
        </is>
      </c>
      <c r="F5" s="12" t="inlineStr">
        <is>
          <t>Avery Cole (Fictional)</t>
        </is>
      </c>
      <c r="G5" s="12" t="inlineStr">
        <is>
          <t>Completed</t>
        </is>
      </c>
      <c r="H5" s="26" t="n">
        <v>46271.67083333333</v>
      </c>
      <c r="I5" s="26" t="n"/>
      <c r="J5" s="12" t="inlineStr">
        <is>
          <t>Gate area checked and documented.</t>
        </is>
      </c>
      <c r="K5" s="16">
        <f>IF(A5="","",IF(IFERROR(VLOOKUP(B5,Cases!$A$5:$I$104,9,FALSE),"")="","CHECK CASE",IF(AND(H5&lt;&gt;"",C5&lt;&gt;"",H5&lt;C5),"CHECK TIME",IF(G5="Completed",IF(H5="","ADD COMPLETE TIME","DONE"),IF(G5="Canceled","DONE",IF(OR(IFERROR(VLOOKUP(B5,Cases!$A$5:$I$104,9,FALSE),"")="Resolved",IFERROR(VLOOKUP(B5,Cases!$A$5:$I$104,9,FALSE),"")="Closed"),"CASE CLOSED",IF(I5="","SET DUE TIME",IF(AND(C5&lt;&gt;"",I5&lt;C5),"CHECK TIME",IF(NOW()&gt;=I5,"CHECK NOW","SCHEDULED")))))))))</f>
        <v/>
      </c>
    </row>
    <row r="6" ht="31" customHeight="1">
      <c r="A6" s="12" t="inlineStr">
        <is>
          <t>AC-3002</t>
        </is>
      </c>
      <c r="B6" s="12" t="inlineStr">
        <is>
          <t>LR-1001</t>
        </is>
      </c>
      <c r="C6" s="26" t="n">
        <v>46271.67777777778</v>
      </c>
      <c r="D6" s="12" t="inlineStr">
        <is>
          <t>Search Area</t>
        </is>
      </c>
      <c r="E6" s="12" t="inlineStr">
        <is>
          <t>Assigned a visual search of the nearby lot.</t>
        </is>
      </c>
      <c r="F6" s="12" t="inlineStr">
        <is>
          <t>Parker Grove (Fictional)</t>
        </is>
      </c>
      <c r="G6" s="12" t="inlineStr">
        <is>
          <t>Completed</t>
        </is>
      </c>
      <c r="H6" s="26" t="n">
        <v>46271.81666666667</v>
      </c>
      <c r="I6" s="26" t="n"/>
      <c r="J6" s="12" t="inlineStr">
        <is>
          <t>Case lead recorded the outcome.</t>
        </is>
      </c>
      <c r="K6" s="19">
        <f>IF(A6="","",IF(IFERROR(VLOOKUP(B6,Cases!$A$5:$I$104,9,FALSE),"")="","CHECK CASE",IF(AND(H6&lt;&gt;"",C6&lt;&gt;"",H6&lt;C6),"CHECK TIME",IF(G6="Completed",IF(H6="","ADD COMPLETE TIME","DONE"),IF(G6="Canceled","DONE",IF(OR(IFERROR(VLOOKUP(B6,Cases!$A$5:$I$104,9,FALSE),"")="Resolved",IFERROR(VLOOKUP(B6,Cases!$A$5:$I$104,9,FALSE),"")="Closed"),"CASE CLOSED",IF(I6="","SET DUE TIME",IF(AND(C6&lt;&gt;"",I6&lt;C6),"CHECK TIME",IF(NOW()&gt;=I6,"CHECK NOW","SCHEDULED")))))))))</f>
        <v/>
      </c>
    </row>
    <row r="7" ht="31" customHeight="1">
      <c r="A7" s="12" t="inlineStr">
        <is>
          <t>AC-3003</t>
        </is>
      </c>
      <c r="B7" s="12" t="inlineStr">
        <is>
          <t>LR-1002</t>
        </is>
      </c>
      <c r="C7" s="26" t="n">
        <v>46274.24375</v>
      </c>
      <c r="D7" s="12" t="inlineStr">
        <is>
          <t>Staff Briefing</t>
        </is>
      </c>
      <c r="E7" s="12" t="inlineStr">
        <is>
          <t>Briefed on-duty staff on the last-seen area.</t>
        </is>
      </c>
      <c r="F7" s="12" t="inlineStr">
        <is>
          <t>Morgan Reed (Fictional)</t>
        </is>
      </c>
      <c r="G7" s="12" t="inlineStr">
        <is>
          <t>Completed</t>
        </is>
      </c>
      <c r="H7" s="26" t="n">
        <v>46274.25416666667</v>
      </c>
      <c r="I7" s="26" t="n"/>
      <c r="J7" s="12" t="inlineStr">
        <is>
          <t>Assignments were acknowledged.</t>
        </is>
      </c>
      <c r="K7" s="16">
        <f>IF(A7="","",IF(IFERROR(VLOOKUP(B7,Cases!$A$5:$I$104,9,FALSE),"")="","CHECK CASE",IF(AND(H7&lt;&gt;"",C7&lt;&gt;"",H7&lt;C7),"CHECK TIME",IF(G7="Completed",IF(H7="","ADD COMPLETE TIME","DONE"),IF(G7="Canceled","DONE",IF(OR(IFERROR(VLOOKUP(B7,Cases!$A$5:$I$104,9,FALSE),"")="Resolved",IFERROR(VLOOKUP(B7,Cases!$A$5:$I$104,9,FALSE),"")="Closed"),"CASE CLOSED",IF(I7="","SET DUE TIME",IF(AND(C7&lt;&gt;"",I7&lt;C7),"CHECK TIME",IF(NOW()&gt;=I7,"CHECK NOW","SCHEDULED")))))))))</f>
        <v/>
      </c>
    </row>
    <row r="8" ht="31" customHeight="1">
      <c r="A8" s="12" t="inlineStr">
        <is>
          <t>AC-3004</t>
        </is>
      </c>
      <c r="B8" s="12" t="inlineStr">
        <is>
          <t>LR-1002</t>
        </is>
      </c>
      <c r="C8" s="26" t="n">
        <v>46274.525</v>
      </c>
      <c r="D8" s="12" t="inlineStr">
        <is>
          <t>Search Area</t>
        </is>
      </c>
      <c r="E8" s="12" t="inlineStr">
        <is>
          <t>Recheck the west exterior route.</t>
        </is>
      </c>
      <c r="F8" s="12" t="inlineStr">
        <is>
          <t>Cameron Wells (Fictional)</t>
        </is>
      </c>
      <c r="G8" s="12" t="inlineStr">
        <is>
          <t>In Progress</t>
        </is>
      </c>
      <c r="H8" s="26" t="n"/>
      <c r="I8" s="26" t="n">
        <v>46274.63958333333</v>
      </c>
      <c r="J8" s="12" t="inlineStr">
        <is>
          <t>Human progress check is due.</t>
        </is>
      </c>
      <c r="K8" s="19">
        <f>IF(A8="","",IF(IFERROR(VLOOKUP(B8,Cases!$A$5:$I$104,9,FALSE),"")="","CHECK CASE",IF(AND(H8&lt;&gt;"",C8&lt;&gt;"",H8&lt;C8),"CHECK TIME",IF(G8="Completed",IF(H8="","ADD COMPLETE TIME","DONE"),IF(G8="Canceled","DONE",IF(OR(IFERROR(VLOOKUP(B8,Cases!$A$5:$I$104,9,FALSE),"")="Resolved",IFERROR(VLOOKUP(B8,Cases!$A$5:$I$104,9,FALSE),"")="Closed"),"CASE CLOSED",IF(I8="","SET DUE TIME",IF(AND(C8&lt;&gt;"",I8&lt;C8),"CHECK TIME",IF(NOW()&gt;=I8,"CHECK NOW","SCHEDULED")))))))))</f>
        <v/>
      </c>
    </row>
    <row r="9" ht="31" customHeight="1">
      <c r="A9" s="12" t="inlineStr">
        <is>
          <t>AC-3005</t>
        </is>
      </c>
      <c r="B9" s="12" t="inlineStr">
        <is>
          <t>LR-1003</t>
        </is>
      </c>
      <c r="C9" s="26" t="n">
        <v>46272.65694444445</v>
      </c>
      <c r="D9" s="12" t="inlineStr">
        <is>
          <t>Contact Attempt</t>
        </is>
      </c>
      <c r="E9" s="12" t="inlineStr">
        <is>
          <t>Called the fictional owner contact.</t>
        </is>
      </c>
      <c r="F9" s="12" t="inlineStr">
        <is>
          <t>Skyler Lane (Fictional)</t>
        </is>
      </c>
      <c r="G9" s="12" t="inlineStr">
        <is>
          <t>Completed</t>
        </is>
      </c>
      <c r="H9" s="26" t="n">
        <v>46272.66388888889</v>
      </c>
      <c r="I9" s="26" t="n"/>
      <c r="J9" s="12" t="inlineStr">
        <is>
          <t>Contact reached.</t>
        </is>
      </c>
      <c r="K9" s="16">
        <f>IF(A9="","",IF(IFERROR(VLOOKUP(B9,Cases!$A$5:$I$104,9,FALSE),"")="","CHECK CASE",IF(AND(H9&lt;&gt;"",C9&lt;&gt;"",H9&lt;C9),"CHECK TIME",IF(G9="Completed",IF(H9="","ADD COMPLETE TIME","DONE"),IF(G9="Canceled","DONE",IF(OR(IFERROR(VLOOKUP(B9,Cases!$A$5:$I$104,9,FALSE),"")="Resolved",IFERROR(VLOOKUP(B9,Cases!$A$5:$I$104,9,FALSE),"")="Closed"),"CASE CLOSED",IF(I9="","SET DUE TIME",IF(AND(C9&lt;&gt;"",I9&lt;C9),"CHECK TIME",IF(NOW()&gt;=I9,"CHECK NOW","SCHEDULED")))))))))</f>
        <v/>
      </c>
    </row>
    <row r="10" ht="31" customHeight="1">
      <c r="A10" s="12" t="inlineStr">
        <is>
          <t>AC-3006</t>
        </is>
      </c>
      <c r="B10" s="12" t="inlineStr">
        <is>
          <t>LR-1004</t>
        </is>
      </c>
      <c r="C10" s="26" t="n">
        <v>46274.525</v>
      </c>
      <c r="D10" s="12" t="inlineStr">
        <is>
          <t>Site Check</t>
        </is>
      </c>
      <c r="E10" s="12" t="inlineStr">
        <is>
          <t>Plan a second check of the backyard gate.</t>
        </is>
      </c>
      <c r="F10" s="12" t="inlineStr">
        <is>
          <t>Cameron Wells (Fictional)</t>
        </is>
      </c>
      <c r="G10" s="12" t="inlineStr">
        <is>
          <t>Planned</t>
        </is>
      </c>
      <c r="H10" s="26" t="n"/>
      <c r="I10" s="26" t="n">
        <v>46274.67083333333</v>
      </c>
      <c r="J10" s="12" t="inlineStr">
        <is>
          <t>Awaiting the scheduled check.</t>
        </is>
      </c>
      <c r="K10" s="19">
        <f>IF(A10="","",IF(IFERROR(VLOOKUP(B10,Cases!$A$5:$I$104,9,FALSE),"")="","CHECK CASE",IF(AND(H10&lt;&gt;"",C10&lt;&gt;"",H10&lt;C10),"CHECK TIME",IF(G10="Completed",IF(H10="","ADD COMPLETE TIME","DONE"),IF(G10="Canceled","DONE",IF(OR(IFERROR(VLOOKUP(B10,Cases!$A$5:$I$104,9,FALSE),"")="Resolved",IFERROR(VLOOKUP(B10,Cases!$A$5:$I$104,9,FALSE),"")="Closed"),"CASE CLOSED",IF(I10="","SET DUE TIME",IF(AND(C10&lt;&gt;"",I10&lt;C10),"CHECK TIME",IF(NOW()&gt;=I10,"CHECK NOW","SCHEDULED")))))))))</f>
        <v/>
      </c>
    </row>
    <row r="11" ht="31" customHeight="1">
      <c r="A11" s="12" t="inlineStr">
        <is>
          <t>AC-3007</t>
        </is>
      </c>
      <c r="B11" s="12" t="inlineStr">
        <is>
          <t>LR-1005</t>
        </is>
      </c>
      <c r="C11" s="26" t="n">
        <v>46273.19166666667</v>
      </c>
      <c r="D11" s="12" t="inlineStr">
        <is>
          <t>Handoff</t>
        </is>
      </c>
      <c r="E11" s="12" t="inlineStr">
        <is>
          <t>Recorded the final internal handoff.</t>
        </is>
      </c>
      <c r="F11" s="12" t="inlineStr">
        <is>
          <t>Parker Grove (Fictional)</t>
        </is>
      </c>
      <c r="G11" s="12" t="inlineStr">
        <is>
          <t>Completed</t>
        </is>
      </c>
      <c r="H11" s="26" t="n">
        <v>46273.2125</v>
      </c>
      <c r="I11" s="26" t="n"/>
      <c r="J11" s="12" t="inlineStr">
        <is>
          <t>Case closed after the handoff.</t>
        </is>
      </c>
      <c r="K11" s="16">
        <f>IF(A11="","",IF(IFERROR(VLOOKUP(B11,Cases!$A$5:$I$104,9,FALSE),"")="","CHECK CASE",IF(AND(H11&lt;&gt;"",C11&lt;&gt;"",H11&lt;C11),"CHECK TIME",IF(G11="Completed",IF(H11="","ADD COMPLETE TIME","DONE"),IF(G11="Canceled","DONE",IF(OR(IFERROR(VLOOKUP(B11,Cases!$A$5:$I$104,9,FALSE),"")="Resolved",IFERROR(VLOOKUP(B11,Cases!$A$5:$I$104,9,FALSE),"")="Closed"),"CASE CLOSED",IF(I11="","SET DUE TIME",IF(AND(C11&lt;&gt;"",I11&lt;C11),"CHECK TIME",IF(NOW()&gt;=I11,"CHECK NOW","SCHEDULED")))))))))</f>
        <v/>
      </c>
    </row>
    <row r="12" ht="31" customHeight="1">
      <c r="A12" s="12" t="inlineStr">
        <is>
          <t>AC-3008</t>
        </is>
      </c>
      <c r="B12" s="12" t="inlineStr">
        <is>
          <t>LR-1006</t>
        </is>
      </c>
      <c r="C12" s="26" t="n">
        <v>46274.56666666667</v>
      </c>
      <c r="D12" s="12" t="inlineStr">
        <is>
          <t>Search Area</t>
        </is>
      </c>
      <c r="E12" s="12" t="inlineStr">
        <is>
          <t>Recheck the south exercise yard perimeter.</t>
        </is>
      </c>
      <c r="F12" s="12" t="inlineStr">
        <is>
          <t>Avery Cole (Fictional)</t>
        </is>
      </c>
      <c r="G12" s="12" t="inlineStr">
        <is>
          <t>In Progress</t>
        </is>
      </c>
      <c r="H12" s="26" t="n"/>
      <c r="I12" s="26" t="n">
        <v>46274.62916666667</v>
      </c>
      <c r="J12" s="12" t="inlineStr">
        <is>
          <t>Assigned lead should review progress.</t>
        </is>
      </c>
      <c r="K12" s="19">
        <f>IF(A12="","",IF(IFERROR(VLOOKUP(B12,Cases!$A$5:$I$104,9,FALSE),"")="","CHECK CASE",IF(AND(H12&lt;&gt;"",C12&lt;&gt;"",H12&lt;C12),"CHECK TIME",IF(G12="Completed",IF(H12="","ADD COMPLETE TIME","DONE"),IF(G12="Canceled","DONE",IF(OR(IFERROR(VLOOKUP(B12,Cases!$A$5:$I$104,9,FALSE),"")="Resolved",IFERROR(VLOOKUP(B12,Cases!$A$5:$I$104,9,FALSE),"")="Closed"),"CASE CLOSED",IF(I12="","SET DUE TIME",IF(AND(C12&lt;&gt;"",I12&lt;C12),"CHECK TIME",IF(NOW()&gt;=I12,"CHECK NOW","SCHEDULED")))))))))</f>
        <v/>
      </c>
    </row>
    <row r="13" ht="31" customHeight="1">
      <c r="A13" s="12" t="inlineStr">
        <is>
          <t>AC-3009</t>
        </is>
      </c>
      <c r="B13" s="12" t="inlineStr">
        <is>
          <t>LR-1007</t>
        </is>
      </c>
      <c r="C13" s="26" t="n">
        <v>46273.85833333333</v>
      </c>
      <c r="D13" s="12" t="inlineStr">
        <is>
          <t>Site Check</t>
        </is>
      </c>
      <c r="E13" s="12" t="inlineStr">
        <is>
          <t>Checked the loading entrance vestibule.</t>
        </is>
      </c>
      <c r="F13" s="12" t="inlineStr">
        <is>
          <t>Morgan Reed (Fictional)</t>
        </is>
      </c>
      <c r="G13" s="12" t="inlineStr">
        <is>
          <t>Completed</t>
        </is>
      </c>
      <c r="H13" s="26" t="n">
        <v>46273.94166666667</v>
      </c>
      <c r="I13" s="26" t="n"/>
      <c r="J13" s="12" t="inlineStr">
        <is>
          <t>Outcome recorded with the case.</t>
        </is>
      </c>
      <c r="K13" s="16">
        <f>IF(A13="","",IF(IFERROR(VLOOKUP(B13,Cases!$A$5:$I$104,9,FALSE),"")="","CHECK CASE",IF(AND(H13&lt;&gt;"",C13&lt;&gt;"",H13&lt;C13),"CHECK TIME",IF(G13="Completed",IF(H13="","ADD COMPLETE TIME","DONE"),IF(G13="Canceled","DONE",IF(OR(IFERROR(VLOOKUP(B13,Cases!$A$5:$I$104,9,FALSE),"")="Resolved",IFERROR(VLOOKUP(B13,Cases!$A$5:$I$104,9,FALSE),"")="Closed"),"CASE CLOSED",IF(I13="","SET DUE TIME",IF(AND(C13&lt;&gt;"",I13&lt;C13),"CHECK TIME",IF(NOW()&gt;=I13,"CHECK NOW","SCHEDULED")))))))))</f>
        <v/>
      </c>
    </row>
    <row r="14" ht="31" customHeight="1">
      <c r="A14" s="12" t="inlineStr">
        <is>
          <t>AC-3010</t>
        </is>
      </c>
      <c r="B14" s="12" t="inlineStr">
        <is>
          <t>LR-1008</t>
        </is>
      </c>
      <c r="C14" s="26" t="n">
        <v>46274.63958333333</v>
      </c>
      <c r="D14" s="12" t="inlineStr">
        <is>
          <t>Staff Briefing</t>
        </is>
      </c>
      <c r="E14" s="12" t="inlineStr">
        <is>
          <t>Brief the next available walking team member.</t>
        </is>
      </c>
      <c r="F14" s="12" t="inlineStr">
        <is>
          <t>Skyler Lane (Fictional)</t>
        </is>
      </c>
      <c r="G14" s="12" t="inlineStr">
        <is>
          <t>Planned</t>
        </is>
      </c>
      <c r="H14" s="26" t="n"/>
      <c r="I14" s="26" t="n">
        <v>46274.69166666667</v>
      </c>
      <c r="J14" s="12" t="inlineStr">
        <is>
          <t>Scheduled for the next review window.</t>
        </is>
      </c>
      <c r="K14" s="19">
        <f>IF(A14="","",IF(IFERROR(VLOOKUP(B14,Cases!$A$5:$I$104,9,FALSE),"")="","CHECK CASE",IF(AND(H14&lt;&gt;"",C14&lt;&gt;"",H14&lt;C14),"CHECK TIME",IF(G14="Completed",IF(H14="","ADD COMPLETE TIME","DONE"),IF(G14="Canceled","DONE",IF(OR(IFERROR(VLOOKUP(B14,Cases!$A$5:$I$104,9,FALSE),"")="Resolved",IFERROR(VLOOKUP(B14,Cases!$A$5:$I$104,9,FALSE),"")="Closed"),"CASE CLOSED",IF(I14="","SET DUE TIME",IF(AND(C14&lt;&gt;"",I14&lt;C14),"CHECK TIME",IF(NOW()&gt;=I14,"CHECK NOW","SCHEDULED")))))))))</f>
        <v/>
      </c>
    </row>
    <row r="15" ht="31" customHeight="1">
      <c r="A15" s="12" t="n"/>
      <c r="B15" s="12" t="n"/>
      <c r="C15" s="26" t="n"/>
      <c r="D15" s="12" t="n"/>
      <c r="E15" s="12" t="n"/>
      <c r="F15" s="12" t="n"/>
      <c r="G15" s="12" t="n"/>
      <c r="H15" s="26" t="n"/>
      <c r="I15" s="26" t="n"/>
      <c r="J15" s="12" t="n"/>
      <c r="K15" s="16">
        <f>IF(A15="","",IF(IFERROR(VLOOKUP(B15,Cases!$A$5:$I$104,9,FALSE),"")="","CHECK CASE",IF(AND(H15&lt;&gt;"",C15&lt;&gt;"",H15&lt;C15),"CHECK TIME",IF(G15="Completed",IF(H15="","ADD COMPLETE TIME","DONE"),IF(G15="Canceled","DONE",IF(OR(IFERROR(VLOOKUP(B15,Cases!$A$5:$I$104,9,FALSE),"")="Resolved",IFERROR(VLOOKUP(B15,Cases!$A$5:$I$104,9,FALSE),"")="Closed"),"CASE CLOSED",IF(I15="","SET DUE TIME",IF(AND(C15&lt;&gt;"",I15&lt;C15),"CHECK TIME",IF(NOW()&gt;=I15,"CHECK NOW","SCHEDULED")))))))))</f>
        <v/>
      </c>
    </row>
    <row r="16" ht="31" customHeight="1">
      <c r="A16" s="12" t="n"/>
      <c r="B16" s="12" t="n"/>
      <c r="C16" s="26" t="n"/>
      <c r="D16" s="12" t="n"/>
      <c r="E16" s="12" t="n"/>
      <c r="F16" s="12" t="n"/>
      <c r="G16" s="12" t="n"/>
      <c r="H16" s="26" t="n"/>
      <c r="I16" s="26" t="n"/>
      <c r="J16" s="12" t="n"/>
      <c r="K16" s="19">
        <f>IF(A16="","",IF(IFERROR(VLOOKUP(B16,Cases!$A$5:$I$104,9,FALSE),"")="","CHECK CASE",IF(AND(H16&lt;&gt;"",C16&lt;&gt;"",H16&lt;C16),"CHECK TIME",IF(G16="Completed",IF(H16="","ADD COMPLETE TIME","DONE"),IF(G16="Canceled","DONE",IF(OR(IFERROR(VLOOKUP(B16,Cases!$A$5:$I$104,9,FALSE),"")="Resolved",IFERROR(VLOOKUP(B16,Cases!$A$5:$I$104,9,FALSE),"")="Closed"),"CASE CLOSED",IF(I16="","SET DUE TIME",IF(AND(C16&lt;&gt;"",I16&lt;C16),"CHECK TIME",IF(NOW()&gt;=I16,"CHECK NOW","SCHEDULED")))))))))</f>
        <v/>
      </c>
    </row>
    <row r="17" ht="31" customHeight="1">
      <c r="A17" s="12" t="n"/>
      <c r="B17" s="12" t="n"/>
      <c r="C17" s="26" t="n"/>
      <c r="D17" s="12" t="n"/>
      <c r="E17" s="12" t="n"/>
      <c r="F17" s="12" t="n"/>
      <c r="G17" s="12" t="n"/>
      <c r="H17" s="26" t="n"/>
      <c r="I17" s="26" t="n"/>
      <c r="J17" s="12" t="n"/>
      <c r="K17" s="16">
        <f>IF(A17="","",IF(IFERROR(VLOOKUP(B17,Cases!$A$5:$I$104,9,FALSE),"")="","CHECK CASE",IF(AND(H17&lt;&gt;"",C17&lt;&gt;"",H17&lt;C17),"CHECK TIME",IF(G17="Completed",IF(H17="","ADD COMPLETE TIME","DONE"),IF(G17="Canceled","DONE",IF(OR(IFERROR(VLOOKUP(B17,Cases!$A$5:$I$104,9,FALSE),"")="Resolved",IFERROR(VLOOKUP(B17,Cases!$A$5:$I$104,9,FALSE),"")="Closed"),"CASE CLOSED",IF(I17="","SET DUE TIME",IF(AND(C17&lt;&gt;"",I17&lt;C17),"CHECK TIME",IF(NOW()&gt;=I17,"CHECK NOW","SCHEDULED")))))))))</f>
        <v/>
      </c>
    </row>
    <row r="18" ht="31" customHeight="1">
      <c r="A18" s="12" t="n"/>
      <c r="B18" s="12" t="n"/>
      <c r="C18" s="26" t="n"/>
      <c r="D18" s="12" t="n"/>
      <c r="E18" s="12" t="n"/>
      <c r="F18" s="12" t="n"/>
      <c r="G18" s="12" t="n"/>
      <c r="H18" s="26" t="n"/>
      <c r="I18" s="26" t="n"/>
      <c r="J18" s="12" t="n"/>
      <c r="K18" s="19">
        <f>IF(A18="","",IF(IFERROR(VLOOKUP(B18,Cases!$A$5:$I$104,9,FALSE),"")="","CHECK CASE",IF(AND(H18&lt;&gt;"",C18&lt;&gt;"",H18&lt;C18),"CHECK TIME",IF(G18="Completed",IF(H18="","ADD COMPLETE TIME","DONE"),IF(G18="Canceled","DONE",IF(OR(IFERROR(VLOOKUP(B18,Cases!$A$5:$I$104,9,FALSE),"")="Resolved",IFERROR(VLOOKUP(B18,Cases!$A$5:$I$104,9,FALSE),"")="Closed"),"CASE CLOSED",IF(I18="","SET DUE TIME",IF(AND(C18&lt;&gt;"",I18&lt;C18),"CHECK TIME",IF(NOW()&gt;=I18,"CHECK NOW","SCHEDULED")))))))))</f>
        <v/>
      </c>
    </row>
    <row r="19" ht="31" customHeight="1">
      <c r="A19" s="12" t="n"/>
      <c r="B19" s="12" t="n"/>
      <c r="C19" s="26" t="n"/>
      <c r="D19" s="12" t="n"/>
      <c r="E19" s="12" t="n"/>
      <c r="F19" s="12" t="n"/>
      <c r="G19" s="12" t="n"/>
      <c r="H19" s="26" t="n"/>
      <c r="I19" s="26" t="n"/>
      <c r="J19" s="12" t="n"/>
      <c r="K19" s="16">
        <f>IF(A19="","",IF(IFERROR(VLOOKUP(B19,Cases!$A$5:$I$104,9,FALSE),"")="","CHECK CASE",IF(AND(H19&lt;&gt;"",C19&lt;&gt;"",H19&lt;C19),"CHECK TIME",IF(G19="Completed",IF(H19="","ADD COMPLETE TIME","DONE"),IF(G19="Canceled","DONE",IF(OR(IFERROR(VLOOKUP(B19,Cases!$A$5:$I$104,9,FALSE),"")="Resolved",IFERROR(VLOOKUP(B19,Cases!$A$5:$I$104,9,FALSE),"")="Closed"),"CASE CLOSED",IF(I19="","SET DUE TIME",IF(AND(C19&lt;&gt;"",I19&lt;C19),"CHECK TIME",IF(NOW()&gt;=I19,"CHECK NOW","SCHEDULED")))))))))</f>
        <v/>
      </c>
    </row>
    <row r="20" ht="31" customHeight="1">
      <c r="A20" s="12" t="n"/>
      <c r="B20" s="12" t="n"/>
      <c r="C20" s="26" t="n"/>
      <c r="D20" s="12" t="n"/>
      <c r="E20" s="12" t="n"/>
      <c r="F20" s="12" t="n"/>
      <c r="G20" s="12" t="n"/>
      <c r="H20" s="26" t="n"/>
      <c r="I20" s="26" t="n"/>
      <c r="J20" s="12" t="n"/>
      <c r="K20" s="19">
        <f>IF(A20="","",IF(IFERROR(VLOOKUP(B20,Cases!$A$5:$I$104,9,FALSE),"")="","CHECK CASE",IF(AND(H20&lt;&gt;"",C20&lt;&gt;"",H20&lt;C20),"CHECK TIME",IF(G20="Completed",IF(H20="","ADD COMPLETE TIME","DONE"),IF(G20="Canceled","DONE",IF(OR(IFERROR(VLOOKUP(B20,Cases!$A$5:$I$104,9,FALSE),"")="Resolved",IFERROR(VLOOKUP(B20,Cases!$A$5:$I$104,9,FALSE),"")="Closed"),"CASE CLOSED",IF(I20="","SET DUE TIME",IF(AND(C20&lt;&gt;"",I20&lt;C20),"CHECK TIME",IF(NOW()&gt;=I20,"CHECK NOW","SCHEDULED")))))))))</f>
        <v/>
      </c>
    </row>
    <row r="21" ht="31" customHeight="1">
      <c r="A21" s="12" t="n"/>
      <c r="B21" s="12" t="n"/>
      <c r="C21" s="26" t="n"/>
      <c r="D21" s="12" t="n"/>
      <c r="E21" s="12" t="n"/>
      <c r="F21" s="12" t="n"/>
      <c r="G21" s="12" t="n"/>
      <c r="H21" s="26" t="n"/>
      <c r="I21" s="26" t="n"/>
      <c r="J21" s="12" t="n"/>
      <c r="K21" s="16">
        <f>IF(A21="","",IF(IFERROR(VLOOKUP(B21,Cases!$A$5:$I$104,9,FALSE),"")="","CHECK CASE",IF(AND(H21&lt;&gt;"",C21&lt;&gt;"",H21&lt;C21),"CHECK TIME",IF(G21="Completed",IF(H21="","ADD COMPLETE TIME","DONE"),IF(G21="Canceled","DONE",IF(OR(IFERROR(VLOOKUP(B21,Cases!$A$5:$I$104,9,FALSE),"")="Resolved",IFERROR(VLOOKUP(B21,Cases!$A$5:$I$104,9,FALSE),"")="Closed"),"CASE CLOSED",IF(I21="","SET DUE TIME",IF(AND(C21&lt;&gt;"",I21&lt;C21),"CHECK TIME",IF(NOW()&gt;=I21,"CHECK NOW","SCHEDULED")))))))))</f>
        <v/>
      </c>
    </row>
    <row r="22" ht="31" customHeight="1">
      <c r="A22" s="12" t="n"/>
      <c r="B22" s="12" t="n"/>
      <c r="C22" s="26" t="n"/>
      <c r="D22" s="12" t="n"/>
      <c r="E22" s="12" t="n"/>
      <c r="F22" s="12" t="n"/>
      <c r="G22" s="12" t="n"/>
      <c r="H22" s="26" t="n"/>
      <c r="I22" s="26" t="n"/>
      <c r="J22" s="12" t="n"/>
      <c r="K22" s="19">
        <f>IF(A22="","",IF(IFERROR(VLOOKUP(B22,Cases!$A$5:$I$104,9,FALSE),"")="","CHECK CASE",IF(AND(H22&lt;&gt;"",C22&lt;&gt;"",H22&lt;C22),"CHECK TIME",IF(G22="Completed",IF(H22="","ADD COMPLETE TIME","DONE"),IF(G22="Canceled","DONE",IF(OR(IFERROR(VLOOKUP(B22,Cases!$A$5:$I$104,9,FALSE),"")="Resolved",IFERROR(VLOOKUP(B22,Cases!$A$5:$I$104,9,FALSE),"")="Closed"),"CASE CLOSED",IF(I22="","SET DUE TIME",IF(AND(C22&lt;&gt;"",I22&lt;C22),"CHECK TIME",IF(NOW()&gt;=I22,"CHECK NOW","SCHEDULED")))))))))</f>
        <v/>
      </c>
    </row>
    <row r="23" ht="31" customHeight="1">
      <c r="A23" s="12" t="n"/>
      <c r="B23" s="12" t="n"/>
      <c r="C23" s="26" t="n"/>
      <c r="D23" s="12" t="n"/>
      <c r="E23" s="12" t="n"/>
      <c r="F23" s="12" t="n"/>
      <c r="G23" s="12" t="n"/>
      <c r="H23" s="26" t="n"/>
      <c r="I23" s="26" t="n"/>
      <c r="J23" s="12" t="n"/>
      <c r="K23" s="16">
        <f>IF(A23="","",IF(IFERROR(VLOOKUP(B23,Cases!$A$5:$I$104,9,FALSE),"")="","CHECK CASE",IF(AND(H23&lt;&gt;"",C23&lt;&gt;"",H23&lt;C23),"CHECK TIME",IF(G23="Completed",IF(H23="","ADD COMPLETE TIME","DONE"),IF(G23="Canceled","DONE",IF(OR(IFERROR(VLOOKUP(B23,Cases!$A$5:$I$104,9,FALSE),"")="Resolved",IFERROR(VLOOKUP(B23,Cases!$A$5:$I$104,9,FALSE),"")="Closed"),"CASE CLOSED",IF(I23="","SET DUE TIME",IF(AND(C23&lt;&gt;"",I23&lt;C23),"CHECK TIME",IF(NOW()&gt;=I23,"CHECK NOW","SCHEDULED")))))))))</f>
        <v/>
      </c>
    </row>
    <row r="24" ht="31" customHeight="1">
      <c r="A24" s="12" t="n"/>
      <c r="B24" s="12" t="n"/>
      <c r="C24" s="26" t="n"/>
      <c r="D24" s="12" t="n"/>
      <c r="E24" s="12" t="n"/>
      <c r="F24" s="12" t="n"/>
      <c r="G24" s="12" t="n"/>
      <c r="H24" s="26" t="n"/>
      <c r="I24" s="26" t="n"/>
      <c r="J24" s="12" t="n"/>
      <c r="K24" s="19">
        <f>IF(A24="","",IF(IFERROR(VLOOKUP(B24,Cases!$A$5:$I$104,9,FALSE),"")="","CHECK CASE",IF(AND(H24&lt;&gt;"",C24&lt;&gt;"",H24&lt;C24),"CHECK TIME",IF(G24="Completed",IF(H24="","ADD COMPLETE TIME","DONE"),IF(G24="Canceled","DONE",IF(OR(IFERROR(VLOOKUP(B24,Cases!$A$5:$I$104,9,FALSE),"")="Resolved",IFERROR(VLOOKUP(B24,Cases!$A$5:$I$104,9,FALSE),"")="Closed"),"CASE CLOSED",IF(I24="","SET DUE TIME",IF(AND(C24&lt;&gt;"",I24&lt;C24),"CHECK TIME",IF(NOW()&gt;=I24,"CHECK NOW","SCHEDULED")))))))))</f>
        <v/>
      </c>
    </row>
    <row r="25" ht="31" customHeight="1">
      <c r="A25" s="12" t="n"/>
      <c r="B25" s="12" t="n"/>
      <c r="C25" s="26" t="n"/>
      <c r="D25" s="12" t="n"/>
      <c r="E25" s="12" t="n"/>
      <c r="F25" s="12" t="n"/>
      <c r="G25" s="12" t="n"/>
      <c r="H25" s="26" t="n"/>
      <c r="I25" s="26" t="n"/>
      <c r="J25" s="12" t="n"/>
      <c r="K25" s="16">
        <f>IF(A25="","",IF(IFERROR(VLOOKUP(B25,Cases!$A$5:$I$104,9,FALSE),"")="","CHECK CASE",IF(AND(H25&lt;&gt;"",C25&lt;&gt;"",H25&lt;C25),"CHECK TIME",IF(G25="Completed",IF(H25="","ADD COMPLETE TIME","DONE"),IF(G25="Canceled","DONE",IF(OR(IFERROR(VLOOKUP(B25,Cases!$A$5:$I$104,9,FALSE),"")="Resolved",IFERROR(VLOOKUP(B25,Cases!$A$5:$I$104,9,FALSE),"")="Closed"),"CASE CLOSED",IF(I25="","SET DUE TIME",IF(AND(C25&lt;&gt;"",I25&lt;C25),"CHECK TIME",IF(NOW()&gt;=I25,"CHECK NOW","SCHEDULED")))))))))</f>
        <v/>
      </c>
    </row>
    <row r="26" ht="31" customHeight="1">
      <c r="A26" s="12" t="n"/>
      <c r="B26" s="12" t="n"/>
      <c r="C26" s="26" t="n"/>
      <c r="D26" s="12" t="n"/>
      <c r="E26" s="12" t="n"/>
      <c r="F26" s="12" t="n"/>
      <c r="G26" s="12" t="n"/>
      <c r="H26" s="26" t="n"/>
      <c r="I26" s="26" t="n"/>
      <c r="J26" s="12" t="n"/>
      <c r="K26" s="19">
        <f>IF(A26="","",IF(IFERROR(VLOOKUP(B26,Cases!$A$5:$I$104,9,FALSE),"")="","CHECK CASE",IF(AND(H26&lt;&gt;"",C26&lt;&gt;"",H26&lt;C26),"CHECK TIME",IF(G26="Completed",IF(H26="","ADD COMPLETE TIME","DONE"),IF(G26="Canceled","DONE",IF(OR(IFERROR(VLOOKUP(B26,Cases!$A$5:$I$104,9,FALSE),"")="Resolved",IFERROR(VLOOKUP(B26,Cases!$A$5:$I$104,9,FALSE),"")="Closed"),"CASE CLOSED",IF(I26="","SET DUE TIME",IF(AND(C26&lt;&gt;"",I26&lt;C26),"CHECK TIME",IF(NOW()&gt;=I26,"CHECK NOW","SCHEDULED")))))))))</f>
        <v/>
      </c>
    </row>
    <row r="27" ht="31" customHeight="1">
      <c r="A27" s="12" t="n"/>
      <c r="B27" s="12" t="n"/>
      <c r="C27" s="26" t="n"/>
      <c r="D27" s="12" t="n"/>
      <c r="E27" s="12" t="n"/>
      <c r="F27" s="12" t="n"/>
      <c r="G27" s="12" t="n"/>
      <c r="H27" s="26" t="n"/>
      <c r="I27" s="26" t="n"/>
      <c r="J27" s="12" t="n"/>
      <c r="K27" s="16">
        <f>IF(A27="","",IF(IFERROR(VLOOKUP(B27,Cases!$A$5:$I$104,9,FALSE),"")="","CHECK CASE",IF(AND(H27&lt;&gt;"",C27&lt;&gt;"",H27&lt;C27),"CHECK TIME",IF(G27="Completed",IF(H27="","ADD COMPLETE TIME","DONE"),IF(G27="Canceled","DONE",IF(OR(IFERROR(VLOOKUP(B27,Cases!$A$5:$I$104,9,FALSE),"")="Resolved",IFERROR(VLOOKUP(B27,Cases!$A$5:$I$104,9,FALSE),"")="Closed"),"CASE CLOSED",IF(I27="","SET DUE TIME",IF(AND(C27&lt;&gt;"",I27&lt;C27),"CHECK TIME",IF(NOW()&gt;=I27,"CHECK NOW","SCHEDULED")))))))))</f>
        <v/>
      </c>
    </row>
    <row r="28" ht="31" customHeight="1">
      <c r="A28" s="12" t="n"/>
      <c r="B28" s="12" t="n"/>
      <c r="C28" s="26" t="n"/>
      <c r="D28" s="12" t="n"/>
      <c r="E28" s="12" t="n"/>
      <c r="F28" s="12" t="n"/>
      <c r="G28" s="12" t="n"/>
      <c r="H28" s="26" t="n"/>
      <c r="I28" s="26" t="n"/>
      <c r="J28" s="12" t="n"/>
      <c r="K28" s="19">
        <f>IF(A28="","",IF(IFERROR(VLOOKUP(B28,Cases!$A$5:$I$104,9,FALSE),"")="","CHECK CASE",IF(AND(H28&lt;&gt;"",C28&lt;&gt;"",H28&lt;C28),"CHECK TIME",IF(G28="Completed",IF(H28="","ADD COMPLETE TIME","DONE"),IF(G28="Canceled","DONE",IF(OR(IFERROR(VLOOKUP(B28,Cases!$A$5:$I$104,9,FALSE),"")="Resolved",IFERROR(VLOOKUP(B28,Cases!$A$5:$I$104,9,FALSE),"")="Closed"),"CASE CLOSED",IF(I28="","SET DUE TIME",IF(AND(C28&lt;&gt;"",I28&lt;C28),"CHECK TIME",IF(NOW()&gt;=I28,"CHECK NOW","SCHEDULED")))))))))</f>
        <v/>
      </c>
    </row>
    <row r="29" ht="31" customHeight="1">
      <c r="A29" s="12" t="n"/>
      <c r="B29" s="12" t="n"/>
      <c r="C29" s="26" t="n"/>
      <c r="D29" s="12" t="n"/>
      <c r="E29" s="12" t="n"/>
      <c r="F29" s="12" t="n"/>
      <c r="G29" s="12" t="n"/>
      <c r="H29" s="26" t="n"/>
      <c r="I29" s="26" t="n"/>
      <c r="J29" s="12" t="n"/>
      <c r="K29" s="16">
        <f>IF(A29="","",IF(IFERROR(VLOOKUP(B29,Cases!$A$5:$I$104,9,FALSE),"")="","CHECK CASE",IF(AND(H29&lt;&gt;"",C29&lt;&gt;"",H29&lt;C29),"CHECK TIME",IF(G29="Completed",IF(H29="","ADD COMPLETE TIME","DONE"),IF(G29="Canceled","DONE",IF(OR(IFERROR(VLOOKUP(B29,Cases!$A$5:$I$104,9,FALSE),"")="Resolved",IFERROR(VLOOKUP(B29,Cases!$A$5:$I$104,9,FALSE),"")="Closed"),"CASE CLOSED",IF(I29="","SET DUE TIME",IF(AND(C29&lt;&gt;"",I29&lt;C29),"CHECK TIME",IF(NOW()&gt;=I29,"CHECK NOW","SCHEDULED")))))))))</f>
        <v/>
      </c>
    </row>
    <row r="30" ht="31" customHeight="1">
      <c r="A30" s="12" t="n"/>
      <c r="B30" s="12" t="n"/>
      <c r="C30" s="26" t="n"/>
      <c r="D30" s="12" t="n"/>
      <c r="E30" s="12" t="n"/>
      <c r="F30" s="12" t="n"/>
      <c r="G30" s="12" t="n"/>
      <c r="H30" s="26" t="n"/>
      <c r="I30" s="26" t="n"/>
      <c r="J30" s="12" t="n"/>
      <c r="K30" s="19">
        <f>IF(A30="","",IF(IFERROR(VLOOKUP(B30,Cases!$A$5:$I$104,9,FALSE),"")="","CHECK CASE",IF(AND(H30&lt;&gt;"",C30&lt;&gt;"",H30&lt;C30),"CHECK TIME",IF(G30="Completed",IF(H30="","ADD COMPLETE TIME","DONE"),IF(G30="Canceled","DONE",IF(OR(IFERROR(VLOOKUP(B30,Cases!$A$5:$I$104,9,FALSE),"")="Resolved",IFERROR(VLOOKUP(B30,Cases!$A$5:$I$104,9,FALSE),"")="Closed"),"CASE CLOSED",IF(I30="","SET DUE TIME",IF(AND(C30&lt;&gt;"",I30&lt;C30),"CHECK TIME",IF(NOW()&gt;=I30,"CHECK NOW","SCHEDULED")))))))))</f>
        <v/>
      </c>
    </row>
    <row r="31" ht="31" customHeight="1">
      <c r="A31" s="12" t="n"/>
      <c r="B31" s="12" t="n"/>
      <c r="C31" s="26" t="n"/>
      <c r="D31" s="12" t="n"/>
      <c r="E31" s="12" t="n"/>
      <c r="F31" s="12" t="n"/>
      <c r="G31" s="12" t="n"/>
      <c r="H31" s="26" t="n"/>
      <c r="I31" s="26" t="n"/>
      <c r="J31" s="12" t="n"/>
      <c r="K31" s="16">
        <f>IF(A31="","",IF(IFERROR(VLOOKUP(B31,Cases!$A$5:$I$104,9,FALSE),"")="","CHECK CASE",IF(AND(H31&lt;&gt;"",C31&lt;&gt;"",H31&lt;C31),"CHECK TIME",IF(G31="Completed",IF(H31="","ADD COMPLETE TIME","DONE"),IF(G31="Canceled","DONE",IF(OR(IFERROR(VLOOKUP(B31,Cases!$A$5:$I$104,9,FALSE),"")="Resolved",IFERROR(VLOOKUP(B31,Cases!$A$5:$I$104,9,FALSE),"")="Closed"),"CASE CLOSED",IF(I31="","SET DUE TIME",IF(AND(C31&lt;&gt;"",I31&lt;C31),"CHECK TIME",IF(NOW()&gt;=I31,"CHECK NOW","SCHEDULED")))))))))</f>
        <v/>
      </c>
    </row>
    <row r="32" ht="31" customHeight="1">
      <c r="A32" s="12" t="n"/>
      <c r="B32" s="12" t="n"/>
      <c r="C32" s="26" t="n"/>
      <c r="D32" s="12" t="n"/>
      <c r="E32" s="12" t="n"/>
      <c r="F32" s="12" t="n"/>
      <c r="G32" s="12" t="n"/>
      <c r="H32" s="26" t="n"/>
      <c r="I32" s="26" t="n"/>
      <c r="J32" s="12" t="n"/>
      <c r="K32" s="19">
        <f>IF(A32="","",IF(IFERROR(VLOOKUP(B32,Cases!$A$5:$I$104,9,FALSE),"")="","CHECK CASE",IF(AND(H32&lt;&gt;"",C32&lt;&gt;"",H32&lt;C32),"CHECK TIME",IF(G32="Completed",IF(H32="","ADD COMPLETE TIME","DONE"),IF(G32="Canceled","DONE",IF(OR(IFERROR(VLOOKUP(B32,Cases!$A$5:$I$104,9,FALSE),"")="Resolved",IFERROR(VLOOKUP(B32,Cases!$A$5:$I$104,9,FALSE),"")="Closed"),"CASE CLOSED",IF(I32="","SET DUE TIME",IF(AND(C32&lt;&gt;"",I32&lt;C32),"CHECK TIME",IF(NOW()&gt;=I32,"CHECK NOW","SCHEDULED")))))))))</f>
        <v/>
      </c>
    </row>
    <row r="33" ht="31" customHeight="1">
      <c r="A33" s="12" t="n"/>
      <c r="B33" s="12" t="n"/>
      <c r="C33" s="26" t="n"/>
      <c r="D33" s="12" t="n"/>
      <c r="E33" s="12" t="n"/>
      <c r="F33" s="12" t="n"/>
      <c r="G33" s="12" t="n"/>
      <c r="H33" s="26" t="n"/>
      <c r="I33" s="26" t="n"/>
      <c r="J33" s="12" t="n"/>
      <c r="K33" s="16">
        <f>IF(A33="","",IF(IFERROR(VLOOKUP(B33,Cases!$A$5:$I$104,9,FALSE),"")="","CHECK CASE",IF(AND(H33&lt;&gt;"",C33&lt;&gt;"",H33&lt;C33),"CHECK TIME",IF(G33="Completed",IF(H33="","ADD COMPLETE TIME","DONE"),IF(G33="Canceled","DONE",IF(OR(IFERROR(VLOOKUP(B33,Cases!$A$5:$I$104,9,FALSE),"")="Resolved",IFERROR(VLOOKUP(B33,Cases!$A$5:$I$104,9,FALSE),"")="Closed"),"CASE CLOSED",IF(I33="","SET DUE TIME",IF(AND(C33&lt;&gt;"",I33&lt;C33),"CHECK TIME",IF(NOW()&gt;=I33,"CHECK NOW","SCHEDULED")))))))))</f>
        <v/>
      </c>
    </row>
    <row r="34" ht="31" customHeight="1">
      <c r="A34" s="12" t="n"/>
      <c r="B34" s="12" t="n"/>
      <c r="C34" s="26" t="n"/>
      <c r="D34" s="12" t="n"/>
      <c r="E34" s="12" t="n"/>
      <c r="F34" s="12" t="n"/>
      <c r="G34" s="12" t="n"/>
      <c r="H34" s="26" t="n"/>
      <c r="I34" s="26" t="n"/>
      <c r="J34" s="12" t="n"/>
      <c r="K34" s="19">
        <f>IF(A34="","",IF(IFERROR(VLOOKUP(B34,Cases!$A$5:$I$104,9,FALSE),"")="","CHECK CASE",IF(AND(H34&lt;&gt;"",C34&lt;&gt;"",H34&lt;C34),"CHECK TIME",IF(G34="Completed",IF(H34="","ADD COMPLETE TIME","DONE"),IF(G34="Canceled","DONE",IF(OR(IFERROR(VLOOKUP(B34,Cases!$A$5:$I$104,9,FALSE),"")="Resolved",IFERROR(VLOOKUP(B34,Cases!$A$5:$I$104,9,FALSE),"")="Closed"),"CASE CLOSED",IF(I34="","SET DUE TIME",IF(AND(C34&lt;&gt;"",I34&lt;C34),"CHECK TIME",IF(NOW()&gt;=I34,"CHECK NOW","SCHEDULED")))))))))</f>
        <v/>
      </c>
    </row>
    <row r="35" ht="31" customHeight="1">
      <c r="A35" s="12" t="n"/>
      <c r="B35" s="12" t="n"/>
      <c r="C35" s="26" t="n"/>
      <c r="D35" s="12" t="n"/>
      <c r="E35" s="12" t="n"/>
      <c r="F35" s="12" t="n"/>
      <c r="G35" s="12" t="n"/>
      <c r="H35" s="26" t="n"/>
      <c r="I35" s="26" t="n"/>
      <c r="J35" s="12" t="n"/>
      <c r="K35" s="16">
        <f>IF(A35="","",IF(IFERROR(VLOOKUP(B35,Cases!$A$5:$I$104,9,FALSE),"")="","CHECK CASE",IF(AND(H35&lt;&gt;"",C35&lt;&gt;"",H35&lt;C35),"CHECK TIME",IF(G35="Completed",IF(H35="","ADD COMPLETE TIME","DONE"),IF(G35="Canceled","DONE",IF(OR(IFERROR(VLOOKUP(B35,Cases!$A$5:$I$104,9,FALSE),"")="Resolved",IFERROR(VLOOKUP(B35,Cases!$A$5:$I$104,9,FALSE),"")="Closed"),"CASE CLOSED",IF(I35="","SET DUE TIME",IF(AND(C35&lt;&gt;"",I35&lt;C35),"CHECK TIME",IF(NOW()&gt;=I35,"CHECK NOW","SCHEDULED")))))))))</f>
        <v/>
      </c>
    </row>
    <row r="36" ht="31" customHeight="1">
      <c r="A36" s="12" t="n"/>
      <c r="B36" s="12" t="n"/>
      <c r="C36" s="26" t="n"/>
      <c r="D36" s="12" t="n"/>
      <c r="E36" s="12" t="n"/>
      <c r="F36" s="12" t="n"/>
      <c r="G36" s="12" t="n"/>
      <c r="H36" s="26" t="n"/>
      <c r="I36" s="26" t="n"/>
      <c r="J36" s="12" t="n"/>
      <c r="K36" s="19">
        <f>IF(A36="","",IF(IFERROR(VLOOKUP(B36,Cases!$A$5:$I$104,9,FALSE),"")="","CHECK CASE",IF(AND(H36&lt;&gt;"",C36&lt;&gt;"",H36&lt;C36),"CHECK TIME",IF(G36="Completed",IF(H36="","ADD COMPLETE TIME","DONE"),IF(G36="Canceled","DONE",IF(OR(IFERROR(VLOOKUP(B36,Cases!$A$5:$I$104,9,FALSE),"")="Resolved",IFERROR(VLOOKUP(B36,Cases!$A$5:$I$104,9,FALSE),"")="Closed"),"CASE CLOSED",IF(I36="","SET DUE TIME",IF(AND(C36&lt;&gt;"",I36&lt;C36),"CHECK TIME",IF(NOW()&gt;=I36,"CHECK NOW","SCHEDULED")))))))))</f>
        <v/>
      </c>
    </row>
    <row r="37" ht="31" customHeight="1">
      <c r="A37" s="12" t="n"/>
      <c r="B37" s="12" t="n"/>
      <c r="C37" s="26" t="n"/>
      <c r="D37" s="12" t="n"/>
      <c r="E37" s="12" t="n"/>
      <c r="F37" s="12" t="n"/>
      <c r="G37" s="12" t="n"/>
      <c r="H37" s="26" t="n"/>
      <c r="I37" s="26" t="n"/>
      <c r="J37" s="12" t="n"/>
      <c r="K37" s="16">
        <f>IF(A37="","",IF(IFERROR(VLOOKUP(B37,Cases!$A$5:$I$104,9,FALSE),"")="","CHECK CASE",IF(AND(H37&lt;&gt;"",C37&lt;&gt;"",H37&lt;C37),"CHECK TIME",IF(G37="Completed",IF(H37="","ADD COMPLETE TIME","DONE"),IF(G37="Canceled","DONE",IF(OR(IFERROR(VLOOKUP(B37,Cases!$A$5:$I$104,9,FALSE),"")="Resolved",IFERROR(VLOOKUP(B37,Cases!$A$5:$I$104,9,FALSE),"")="Closed"),"CASE CLOSED",IF(I37="","SET DUE TIME",IF(AND(C37&lt;&gt;"",I37&lt;C37),"CHECK TIME",IF(NOW()&gt;=I37,"CHECK NOW","SCHEDULED")))))))))</f>
        <v/>
      </c>
    </row>
    <row r="38" ht="31" customHeight="1">
      <c r="A38" s="12" t="n"/>
      <c r="B38" s="12" t="n"/>
      <c r="C38" s="26" t="n"/>
      <c r="D38" s="12" t="n"/>
      <c r="E38" s="12" t="n"/>
      <c r="F38" s="12" t="n"/>
      <c r="G38" s="12" t="n"/>
      <c r="H38" s="26" t="n"/>
      <c r="I38" s="26" t="n"/>
      <c r="J38" s="12" t="n"/>
      <c r="K38" s="19">
        <f>IF(A38="","",IF(IFERROR(VLOOKUP(B38,Cases!$A$5:$I$104,9,FALSE),"")="","CHECK CASE",IF(AND(H38&lt;&gt;"",C38&lt;&gt;"",H38&lt;C38),"CHECK TIME",IF(G38="Completed",IF(H38="","ADD COMPLETE TIME","DONE"),IF(G38="Canceled","DONE",IF(OR(IFERROR(VLOOKUP(B38,Cases!$A$5:$I$104,9,FALSE),"")="Resolved",IFERROR(VLOOKUP(B38,Cases!$A$5:$I$104,9,FALSE),"")="Closed"),"CASE CLOSED",IF(I38="","SET DUE TIME",IF(AND(C38&lt;&gt;"",I38&lt;C38),"CHECK TIME",IF(NOW()&gt;=I38,"CHECK NOW","SCHEDULED")))))))))</f>
        <v/>
      </c>
    </row>
    <row r="39" ht="31" customHeight="1">
      <c r="A39" s="12" t="n"/>
      <c r="B39" s="12" t="n"/>
      <c r="C39" s="26" t="n"/>
      <c r="D39" s="12" t="n"/>
      <c r="E39" s="12" t="n"/>
      <c r="F39" s="12" t="n"/>
      <c r="G39" s="12" t="n"/>
      <c r="H39" s="26" t="n"/>
      <c r="I39" s="26" t="n"/>
      <c r="J39" s="12" t="n"/>
      <c r="K39" s="16">
        <f>IF(A39="","",IF(IFERROR(VLOOKUP(B39,Cases!$A$5:$I$104,9,FALSE),"")="","CHECK CASE",IF(AND(H39&lt;&gt;"",C39&lt;&gt;"",H39&lt;C39),"CHECK TIME",IF(G39="Completed",IF(H39="","ADD COMPLETE TIME","DONE"),IF(G39="Canceled","DONE",IF(OR(IFERROR(VLOOKUP(B39,Cases!$A$5:$I$104,9,FALSE),"")="Resolved",IFERROR(VLOOKUP(B39,Cases!$A$5:$I$104,9,FALSE),"")="Closed"),"CASE CLOSED",IF(I39="","SET DUE TIME",IF(AND(C39&lt;&gt;"",I39&lt;C39),"CHECK TIME",IF(NOW()&gt;=I39,"CHECK NOW","SCHEDULED")))))))))</f>
        <v/>
      </c>
    </row>
    <row r="40" ht="31" customHeight="1">
      <c r="A40" s="12" t="n"/>
      <c r="B40" s="12" t="n"/>
      <c r="C40" s="26" t="n"/>
      <c r="D40" s="12" t="n"/>
      <c r="E40" s="12" t="n"/>
      <c r="F40" s="12" t="n"/>
      <c r="G40" s="12" t="n"/>
      <c r="H40" s="26" t="n"/>
      <c r="I40" s="26" t="n"/>
      <c r="J40" s="12" t="n"/>
      <c r="K40" s="19">
        <f>IF(A40="","",IF(IFERROR(VLOOKUP(B40,Cases!$A$5:$I$104,9,FALSE),"")="","CHECK CASE",IF(AND(H40&lt;&gt;"",C40&lt;&gt;"",H40&lt;C40),"CHECK TIME",IF(G40="Completed",IF(H40="","ADD COMPLETE TIME","DONE"),IF(G40="Canceled","DONE",IF(OR(IFERROR(VLOOKUP(B40,Cases!$A$5:$I$104,9,FALSE),"")="Resolved",IFERROR(VLOOKUP(B40,Cases!$A$5:$I$104,9,FALSE),"")="Closed"),"CASE CLOSED",IF(I40="","SET DUE TIME",IF(AND(C40&lt;&gt;"",I40&lt;C40),"CHECK TIME",IF(NOW()&gt;=I40,"CHECK NOW","SCHEDULED")))))))))</f>
        <v/>
      </c>
    </row>
    <row r="41" ht="31" customHeight="1">
      <c r="A41" s="12" t="n"/>
      <c r="B41" s="12" t="n"/>
      <c r="C41" s="26" t="n"/>
      <c r="D41" s="12" t="n"/>
      <c r="E41" s="12" t="n"/>
      <c r="F41" s="12" t="n"/>
      <c r="G41" s="12" t="n"/>
      <c r="H41" s="26" t="n"/>
      <c r="I41" s="26" t="n"/>
      <c r="J41" s="12" t="n"/>
      <c r="K41" s="16">
        <f>IF(A41="","",IF(IFERROR(VLOOKUP(B41,Cases!$A$5:$I$104,9,FALSE),"")="","CHECK CASE",IF(AND(H41&lt;&gt;"",C41&lt;&gt;"",H41&lt;C41),"CHECK TIME",IF(G41="Completed",IF(H41="","ADD COMPLETE TIME","DONE"),IF(G41="Canceled","DONE",IF(OR(IFERROR(VLOOKUP(B41,Cases!$A$5:$I$104,9,FALSE),"")="Resolved",IFERROR(VLOOKUP(B41,Cases!$A$5:$I$104,9,FALSE),"")="Closed"),"CASE CLOSED",IF(I41="","SET DUE TIME",IF(AND(C41&lt;&gt;"",I41&lt;C41),"CHECK TIME",IF(NOW()&gt;=I41,"CHECK NOW","SCHEDULED")))))))))</f>
        <v/>
      </c>
    </row>
    <row r="42" ht="31" customHeight="1">
      <c r="A42" s="12" t="n"/>
      <c r="B42" s="12" t="n"/>
      <c r="C42" s="26" t="n"/>
      <c r="D42" s="12" t="n"/>
      <c r="E42" s="12" t="n"/>
      <c r="F42" s="12" t="n"/>
      <c r="G42" s="12" t="n"/>
      <c r="H42" s="26" t="n"/>
      <c r="I42" s="26" t="n"/>
      <c r="J42" s="12" t="n"/>
      <c r="K42" s="19">
        <f>IF(A42="","",IF(IFERROR(VLOOKUP(B42,Cases!$A$5:$I$104,9,FALSE),"")="","CHECK CASE",IF(AND(H42&lt;&gt;"",C42&lt;&gt;"",H42&lt;C42),"CHECK TIME",IF(G42="Completed",IF(H42="","ADD COMPLETE TIME","DONE"),IF(G42="Canceled","DONE",IF(OR(IFERROR(VLOOKUP(B42,Cases!$A$5:$I$104,9,FALSE),"")="Resolved",IFERROR(VLOOKUP(B42,Cases!$A$5:$I$104,9,FALSE),"")="Closed"),"CASE CLOSED",IF(I42="","SET DUE TIME",IF(AND(C42&lt;&gt;"",I42&lt;C42),"CHECK TIME",IF(NOW()&gt;=I42,"CHECK NOW","SCHEDULED")))))))))</f>
        <v/>
      </c>
    </row>
    <row r="43" ht="31" customHeight="1">
      <c r="A43" s="12" t="n"/>
      <c r="B43" s="12" t="n"/>
      <c r="C43" s="26" t="n"/>
      <c r="D43" s="12" t="n"/>
      <c r="E43" s="12" t="n"/>
      <c r="F43" s="12" t="n"/>
      <c r="G43" s="12" t="n"/>
      <c r="H43" s="26" t="n"/>
      <c r="I43" s="26" t="n"/>
      <c r="J43" s="12" t="n"/>
      <c r="K43" s="16">
        <f>IF(A43="","",IF(IFERROR(VLOOKUP(B43,Cases!$A$5:$I$104,9,FALSE),"")="","CHECK CASE",IF(AND(H43&lt;&gt;"",C43&lt;&gt;"",H43&lt;C43),"CHECK TIME",IF(G43="Completed",IF(H43="","ADD COMPLETE TIME","DONE"),IF(G43="Canceled","DONE",IF(OR(IFERROR(VLOOKUP(B43,Cases!$A$5:$I$104,9,FALSE),"")="Resolved",IFERROR(VLOOKUP(B43,Cases!$A$5:$I$104,9,FALSE),"")="Closed"),"CASE CLOSED",IF(I43="","SET DUE TIME",IF(AND(C43&lt;&gt;"",I43&lt;C43),"CHECK TIME",IF(NOW()&gt;=I43,"CHECK NOW","SCHEDULED")))))))))</f>
        <v/>
      </c>
    </row>
    <row r="44" ht="31" customHeight="1">
      <c r="A44" s="12" t="n"/>
      <c r="B44" s="12" t="n"/>
      <c r="C44" s="26" t="n"/>
      <c r="D44" s="12" t="n"/>
      <c r="E44" s="12" t="n"/>
      <c r="F44" s="12" t="n"/>
      <c r="G44" s="12" t="n"/>
      <c r="H44" s="26" t="n"/>
      <c r="I44" s="26" t="n"/>
      <c r="J44" s="12" t="n"/>
      <c r="K44" s="19">
        <f>IF(A44="","",IF(IFERROR(VLOOKUP(B44,Cases!$A$5:$I$104,9,FALSE),"")="","CHECK CASE",IF(AND(H44&lt;&gt;"",C44&lt;&gt;"",H44&lt;C44),"CHECK TIME",IF(G44="Completed",IF(H44="","ADD COMPLETE TIME","DONE"),IF(G44="Canceled","DONE",IF(OR(IFERROR(VLOOKUP(B44,Cases!$A$5:$I$104,9,FALSE),"")="Resolved",IFERROR(VLOOKUP(B44,Cases!$A$5:$I$104,9,FALSE),"")="Closed"),"CASE CLOSED",IF(I44="","SET DUE TIME",IF(AND(C44&lt;&gt;"",I44&lt;C44),"CHECK TIME",IF(NOW()&gt;=I44,"CHECK NOW","SCHEDULED")))))))))</f>
        <v/>
      </c>
    </row>
    <row r="45" ht="31" customHeight="1">
      <c r="A45" s="12" t="n"/>
      <c r="B45" s="12" t="n"/>
      <c r="C45" s="26" t="n"/>
      <c r="D45" s="12" t="n"/>
      <c r="E45" s="12" t="n"/>
      <c r="F45" s="12" t="n"/>
      <c r="G45" s="12" t="n"/>
      <c r="H45" s="26" t="n"/>
      <c r="I45" s="26" t="n"/>
      <c r="J45" s="12" t="n"/>
      <c r="K45" s="16">
        <f>IF(A45="","",IF(IFERROR(VLOOKUP(B45,Cases!$A$5:$I$104,9,FALSE),"")="","CHECK CASE",IF(AND(H45&lt;&gt;"",C45&lt;&gt;"",H45&lt;C45),"CHECK TIME",IF(G45="Completed",IF(H45="","ADD COMPLETE TIME","DONE"),IF(G45="Canceled","DONE",IF(OR(IFERROR(VLOOKUP(B45,Cases!$A$5:$I$104,9,FALSE),"")="Resolved",IFERROR(VLOOKUP(B45,Cases!$A$5:$I$104,9,FALSE),"")="Closed"),"CASE CLOSED",IF(I45="","SET DUE TIME",IF(AND(C45&lt;&gt;"",I45&lt;C45),"CHECK TIME",IF(NOW()&gt;=I45,"CHECK NOW","SCHEDULED")))))))))</f>
        <v/>
      </c>
    </row>
    <row r="46" ht="31" customHeight="1">
      <c r="A46" s="12" t="n"/>
      <c r="B46" s="12" t="n"/>
      <c r="C46" s="26" t="n"/>
      <c r="D46" s="12" t="n"/>
      <c r="E46" s="12" t="n"/>
      <c r="F46" s="12" t="n"/>
      <c r="G46" s="12" t="n"/>
      <c r="H46" s="26" t="n"/>
      <c r="I46" s="26" t="n"/>
      <c r="J46" s="12" t="n"/>
      <c r="K46" s="19">
        <f>IF(A46="","",IF(IFERROR(VLOOKUP(B46,Cases!$A$5:$I$104,9,FALSE),"")="","CHECK CASE",IF(AND(H46&lt;&gt;"",C46&lt;&gt;"",H46&lt;C46),"CHECK TIME",IF(G46="Completed",IF(H46="","ADD COMPLETE TIME","DONE"),IF(G46="Canceled","DONE",IF(OR(IFERROR(VLOOKUP(B46,Cases!$A$5:$I$104,9,FALSE),"")="Resolved",IFERROR(VLOOKUP(B46,Cases!$A$5:$I$104,9,FALSE),"")="Closed"),"CASE CLOSED",IF(I46="","SET DUE TIME",IF(AND(C46&lt;&gt;"",I46&lt;C46),"CHECK TIME",IF(NOW()&gt;=I46,"CHECK NOW","SCHEDULED")))))))))</f>
        <v/>
      </c>
    </row>
    <row r="47" ht="31" customHeight="1">
      <c r="A47" s="12" t="n"/>
      <c r="B47" s="12" t="n"/>
      <c r="C47" s="26" t="n"/>
      <c r="D47" s="12" t="n"/>
      <c r="E47" s="12" t="n"/>
      <c r="F47" s="12" t="n"/>
      <c r="G47" s="12" t="n"/>
      <c r="H47" s="26" t="n"/>
      <c r="I47" s="26" t="n"/>
      <c r="J47" s="12" t="n"/>
      <c r="K47" s="16">
        <f>IF(A47="","",IF(IFERROR(VLOOKUP(B47,Cases!$A$5:$I$104,9,FALSE),"")="","CHECK CASE",IF(AND(H47&lt;&gt;"",C47&lt;&gt;"",H47&lt;C47),"CHECK TIME",IF(G47="Completed",IF(H47="","ADD COMPLETE TIME","DONE"),IF(G47="Canceled","DONE",IF(OR(IFERROR(VLOOKUP(B47,Cases!$A$5:$I$104,9,FALSE),"")="Resolved",IFERROR(VLOOKUP(B47,Cases!$A$5:$I$104,9,FALSE),"")="Closed"),"CASE CLOSED",IF(I47="","SET DUE TIME",IF(AND(C47&lt;&gt;"",I47&lt;C47),"CHECK TIME",IF(NOW()&gt;=I47,"CHECK NOW","SCHEDULED")))))))))</f>
        <v/>
      </c>
    </row>
    <row r="48" ht="31" customHeight="1">
      <c r="A48" s="12" t="n"/>
      <c r="B48" s="12" t="n"/>
      <c r="C48" s="26" t="n"/>
      <c r="D48" s="12" t="n"/>
      <c r="E48" s="12" t="n"/>
      <c r="F48" s="12" t="n"/>
      <c r="G48" s="12" t="n"/>
      <c r="H48" s="26" t="n"/>
      <c r="I48" s="26" t="n"/>
      <c r="J48" s="12" t="n"/>
      <c r="K48" s="19">
        <f>IF(A48="","",IF(IFERROR(VLOOKUP(B48,Cases!$A$5:$I$104,9,FALSE),"")="","CHECK CASE",IF(AND(H48&lt;&gt;"",C48&lt;&gt;"",H48&lt;C48),"CHECK TIME",IF(G48="Completed",IF(H48="","ADD COMPLETE TIME","DONE"),IF(G48="Canceled","DONE",IF(OR(IFERROR(VLOOKUP(B48,Cases!$A$5:$I$104,9,FALSE),"")="Resolved",IFERROR(VLOOKUP(B48,Cases!$A$5:$I$104,9,FALSE),"")="Closed"),"CASE CLOSED",IF(I48="","SET DUE TIME",IF(AND(C48&lt;&gt;"",I48&lt;C48),"CHECK TIME",IF(NOW()&gt;=I48,"CHECK NOW","SCHEDULED")))))))))</f>
        <v/>
      </c>
    </row>
    <row r="49" ht="31" customHeight="1">
      <c r="A49" s="12" t="n"/>
      <c r="B49" s="12" t="n"/>
      <c r="C49" s="26" t="n"/>
      <c r="D49" s="12" t="n"/>
      <c r="E49" s="12" t="n"/>
      <c r="F49" s="12" t="n"/>
      <c r="G49" s="12" t="n"/>
      <c r="H49" s="26" t="n"/>
      <c r="I49" s="26" t="n"/>
      <c r="J49" s="12" t="n"/>
      <c r="K49" s="16">
        <f>IF(A49="","",IF(IFERROR(VLOOKUP(B49,Cases!$A$5:$I$104,9,FALSE),"")="","CHECK CASE",IF(AND(H49&lt;&gt;"",C49&lt;&gt;"",H49&lt;C49),"CHECK TIME",IF(G49="Completed",IF(H49="","ADD COMPLETE TIME","DONE"),IF(G49="Canceled","DONE",IF(OR(IFERROR(VLOOKUP(B49,Cases!$A$5:$I$104,9,FALSE),"")="Resolved",IFERROR(VLOOKUP(B49,Cases!$A$5:$I$104,9,FALSE),"")="Closed"),"CASE CLOSED",IF(I49="","SET DUE TIME",IF(AND(C49&lt;&gt;"",I49&lt;C49),"CHECK TIME",IF(NOW()&gt;=I49,"CHECK NOW","SCHEDULED")))))))))</f>
        <v/>
      </c>
    </row>
    <row r="50" ht="31" customHeight="1">
      <c r="A50" s="12" t="n"/>
      <c r="B50" s="12" t="n"/>
      <c r="C50" s="26" t="n"/>
      <c r="D50" s="12" t="n"/>
      <c r="E50" s="12" t="n"/>
      <c r="F50" s="12" t="n"/>
      <c r="G50" s="12" t="n"/>
      <c r="H50" s="26" t="n"/>
      <c r="I50" s="26" t="n"/>
      <c r="J50" s="12" t="n"/>
      <c r="K50" s="19">
        <f>IF(A50="","",IF(IFERROR(VLOOKUP(B50,Cases!$A$5:$I$104,9,FALSE),"")="","CHECK CASE",IF(AND(H50&lt;&gt;"",C50&lt;&gt;"",H50&lt;C50),"CHECK TIME",IF(G50="Completed",IF(H50="","ADD COMPLETE TIME","DONE"),IF(G50="Canceled","DONE",IF(OR(IFERROR(VLOOKUP(B50,Cases!$A$5:$I$104,9,FALSE),"")="Resolved",IFERROR(VLOOKUP(B50,Cases!$A$5:$I$104,9,FALSE),"")="Closed"),"CASE CLOSED",IF(I50="","SET DUE TIME",IF(AND(C50&lt;&gt;"",I50&lt;C50),"CHECK TIME",IF(NOW()&gt;=I50,"CHECK NOW","SCHEDULED")))))))))</f>
        <v/>
      </c>
    </row>
    <row r="51" ht="31" customHeight="1">
      <c r="A51" s="12" t="n"/>
      <c r="B51" s="12" t="n"/>
      <c r="C51" s="26" t="n"/>
      <c r="D51" s="12" t="n"/>
      <c r="E51" s="12" t="n"/>
      <c r="F51" s="12" t="n"/>
      <c r="G51" s="12" t="n"/>
      <c r="H51" s="26" t="n"/>
      <c r="I51" s="26" t="n"/>
      <c r="J51" s="12" t="n"/>
      <c r="K51" s="16">
        <f>IF(A51="","",IF(IFERROR(VLOOKUP(B51,Cases!$A$5:$I$104,9,FALSE),"")="","CHECK CASE",IF(AND(H51&lt;&gt;"",C51&lt;&gt;"",H51&lt;C51),"CHECK TIME",IF(G51="Completed",IF(H51="","ADD COMPLETE TIME","DONE"),IF(G51="Canceled","DONE",IF(OR(IFERROR(VLOOKUP(B51,Cases!$A$5:$I$104,9,FALSE),"")="Resolved",IFERROR(VLOOKUP(B51,Cases!$A$5:$I$104,9,FALSE),"")="Closed"),"CASE CLOSED",IF(I51="","SET DUE TIME",IF(AND(C51&lt;&gt;"",I51&lt;C51),"CHECK TIME",IF(NOW()&gt;=I51,"CHECK NOW","SCHEDULED")))))))))</f>
        <v/>
      </c>
    </row>
    <row r="52" ht="31" customHeight="1">
      <c r="A52" s="12" t="n"/>
      <c r="B52" s="12" t="n"/>
      <c r="C52" s="26" t="n"/>
      <c r="D52" s="12" t="n"/>
      <c r="E52" s="12" t="n"/>
      <c r="F52" s="12" t="n"/>
      <c r="G52" s="12" t="n"/>
      <c r="H52" s="26" t="n"/>
      <c r="I52" s="26" t="n"/>
      <c r="J52" s="12" t="n"/>
      <c r="K52" s="19">
        <f>IF(A52="","",IF(IFERROR(VLOOKUP(B52,Cases!$A$5:$I$104,9,FALSE),"")="","CHECK CASE",IF(AND(H52&lt;&gt;"",C52&lt;&gt;"",H52&lt;C52),"CHECK TIME",IF(G52="Completed",IF(H52="","ADD COMPLETE TIME","DONE"),IF(G52="Canceled","DONE",IF(OR(IFERROR(VLOOKUP(B52,Cases!$A$5:$I$104,9,FALSE),"")="Resolved",IFERROR(VLOOKUP(B52,Cases!$A$5:$I$104,9,FALSE),"")="Closed"),"CASE CLOSED",IF(I52="","SET DUE TIME",IF(AND(C52&lt;&gt;"",I52&lt;C52),"CHECK TIME",IF(NOW()&gt;=I52,"CHECK NOW","SCHEDULED")))))))))</f>
        <v/>
      </c>
    </row>
    <row r="53" ht="31" customHeight="1">
      <c r="A53" s="12" t="n"/>
      <c r="B53" s="12" t="n"/>
      <c r="C53" s="26" t="n"/>
      <c r="D53" s="12" t="n"/>
      <c r="E53" s="12" t="n"/>
      <c r="F53" s="12" t="n"/>
      <c r="G53" s="12" t="n"/>
      <c r="H53" s="26" t="n"/>
      <c r="I53" s="26" t="n"/>
      <c r="J53" s="12" t="n"/>
      <c r="K53" s="16">
        <f>IF(A53="","",IF(IFERROR(VLOOKUP(B53,Cases!$A$5:$I$104,9,FALSE),"")="","CHECK CASE",IF(AND(H53&lt;&gt;"",C53&lt;&gt;"",H53&lt;C53),"CHECK TIME",IF(G53="Completed",IF(H53="","ADD COMPLETE TIME","DONE"),IF(G53="Canceled","DONE",IF(OR(IFERROR(VLOOKUP(B53,Cases!$A$5:$I$104,9,FALSE),"")="Resolved",IFERROR(VLOOKUP(B53,Cases!$A$5:$I$104,9,FALSE),"")="Closed"),"CASE CLOSED",IF(I53="","SET DUE TIME",IF(AND(C53&lt;&gt;"",I53&lt;C53),"CHECK TIME",IF(NOW()&gt;=I53,"CHECK NOW","SCHEDULED")))))))))</f>
        <v/>
      </c>
    </row>
    <row r="54" ht="31" customHeight="1">
      <c r="A54" s="12" t="n"/>
      <c r="B54" s="12" t="n"/>
      <c r="C54" s="26" t="n"/>
      <c r="D54" s="12" t="n"/>
      <c r="E54" s="12" t="n"/>
      <c r="F54" s="12" t="n"/>
      <c r="G54" s="12" t="n"/>
      <c r="H54" s="26" t="n"/>
      <c r="I54" s="26" t="n"/>
      <c r="J54" s="12" t="n"/>
      <c r="K54" s="19">
        <f>IF(A54="","",IF(IFERROR(VLOOKUP(B54,Cases!$A$5:$I$104,9,FALSE),"")="","CHECK CASE",IF(AND(H54&lt;&gt;"",C54&lt;&gt;"",H54&lt;C54),"CHECK TIME",IF(G54="Completed",IF(H54="","ADD COMPLETE TIME","DONE"),IF(G54="Canceled","DONE",IF(OR(IFERROR(VLOOKUP(B54,Cases!$A$5:$I$104,9,FALSE),"")="Resolved",IFERROR(VLOOKUP(B54,Cases!$A$5:$I$104,9,FALSE),"")="Closed"),"CASE CLOSED",IF(I54="","SET DUE TIME",IF(AND(C54&lt;&gt;"",I54&lt;C54),"CHECK TIME",IF(NOW()&gt;=I54,"CHECK NOW","SCHEDULED")))))))))</f>
        <v/>
      </c>
    </row>
    <row r="55" ht="31" customHeight="1">
      <c r="A55" s="12" t="n"/>
      <c r="B55" s="12" t="n"/>
      <c r="C55" s="26" t="n"/>
      <c r="D55" s="12" t="n"/>
      <c r="E55" s="12" t="n"/>
      <c r="F55" s="12" t="n"/>
      <c r="G55" s="12" t="n"/>
      <c r="H55" s="26" t="n"/>
      <c r="I55" s="26" t="n"/>
      <c r="J55" s="12" t="n"/>
      <c r="K55" s="16">
        <f>IF(A55="","",IF(IFERROR(VLOOKUP(B55,Cases!$A$5:$I$104,9,FALSE),"")="","CHECK CASE",IF(AND(H55&lt;&gt;"",C55&lt;&gt;"",H55&lt;C55),"CHECK TIME",IF(G55="Completed",IF(H55="","ADD COMPLETE TIME","DONE"),IF(G55="Canceled","DONE",IF(OR(IFERROR(VLOOKUP(B55,Cases!$A$5:$I$104,9,FALSE),"")="Resolved",IFERROR(VLOOKUP(B55,Cases!$A$5:$I$104,9,FALSE),"")="Closed"),"CASE CLOSED",IF(I55="","SET DUE TIME",IF(AND(C55&lt;&gt;"",I55&lt;C55),"CHECK TIME",IF(NOW()&gt;=I55,"CHECK NOW","SCHEDULED")))))))))</f>
        <v/>
      </c>
    </row>
    <row r="56" ht="31" customHeight="1">
      <c r="A56" s="12" t="n"/>
      <c r="B56" s="12" t="n"/>
      <c r="C56" s="26" t="n"/>
      <c r="D56" s="12" t="n"/>
      <c r="E56" s="12" t="n"/>
      <c r="F56" s="12" t="n"/>
      <c r="G56" s="12" t="n"/>
      <c r="H56" s="26" t="n"/>
      <c r="I56" s="26" t="n"/>
      <c r="J56" s="12" t="n"/>
      <c r="K56" s="19">
        <f>IF(A56="","",IF(IFERROR(VLOOKUP(B56,Cases!$A$5:$I$104,9,FALSE),"")="","CHECK CASE",IF(AND(H56&lt;&gt;"",C56&lt;&gt;"",H56&lt;C56),"CHECK TIME",IF(G56="Completed",IF(H56="","ADD COMPLETE TIME","DONE"),IF(G56="Canceled","DONE",IF(OR(IFERROR(VLOOKUP(B56,Cases!$A$5:$I$104,9,FALSE),"")="Resolved",IFERROR(VLOOKUP(B56,Cases!$A$5:$I$104,9,FALSE),"")="Closed"),"CASE CLOSED",IF(I56="","SET DUE TIME",IF(AND(C56&lt;&gt;"",I56&lt;C56),"CHECK TIME",IF(NOW()&gt;=I56,"CHECK NOW","SCHEDULED")))))))))</f>
        <v/>
      </c>
    </row>
    <row r="57" ht="31" customHeight="1">
      <c r="A57" s="12" t="n"/>
      <c r="B57" s="12" t="n"/>
      <c r="C57" s="26" t="n"/>
      <c r="D57" s="12" t="n"/>
      <c r="E57" s="12" t="n"/>
      <c r="F57" s="12" t="n"/>
      <c r="G57" s="12" t="n"/>
      <c r="H57" s="26" t="n"/>
      <c r="I57" s="26" t="n"/>
      <c r="J57" s="12" t="n"/>
      <c r="K57" s="16">
        <f>IF(A57="","",IF(IFERROR(VLOOKUP(B57,Cases!$A$5:$I$104,9,FALSE),"")="","CHECK CASE",IF(AND(H57&lt;&gt;"",C57&lt;&gt;"",H57&lt;C57),"CHECK TIME",IF(G57="Completed",IF(H57="","ADD COMPLETE TIME","DONE"),IF(G57="Canceled","DONE",IF(OR(IFERROR(VLOOKUP(B57,Cases!$A$5:$I$104,9,FALSE),"")="Resolved",IFERROR(VLOOKUP(B57,Cases!$A$5:$I$104,9,FALSE),"")="Closed"),"CASE CLOSED",IF(I57="","SET DUE TIME",IF(AND(C57&lt;&gt;"",I57&lt;C57),"CHECK TIME",IF(NOW()&gt;=I57,"CHECK NOW","SCHEDULED")))))))))</f>
        <v/>
      </c>
    </row>
    <row r="58" ht="31" customHeight="1">
      <c r="A58" s="12" t="n"/>
      <c r="B58" s="12" t="n"/>
      <c r="C58" s="26" t="n"/>
      <c r="D58" s="12" t="n"/>
      <c r="E58" s="12" t="n"/>
      <c r="F58" s="12" t="n"/>
      <c r="G58" s="12" t="n"/>
      <c r="H58" s="26" t="n"/>
      <c r="I58" s="26" t="n"/>
      <c r="J58" s="12" t="n"/>
      <c r="K58" s="19">
        <f>IF(A58="","",IF(IFERROR(VLOOKUP(B58,Cases!$A$5:$I$104,9,FALSE),"")="","CHECK CASE",IF(AND(H58&lt;&gt;"",C58&lt;&gt;"",H58&lt;C58),"CHECK TIME",IF(G58="Completed",IF(H58="","ADD COMPLETE TIME","DONE"),IF(G58="Canceled","DONE",IF(OR(IFERROR(VLOOKUP(B58,Cases!$A$5:$I$104,9,FALSE),"")="Resolved",IFERROR(VLOOKUP(B58,Cases!$A$5:$I$104,9,FALSE),"")="Closed"),"CASE CLOSED",IF(I58="","SET DUE TIME",IF(AND(C58&lt;&gt;"",I58&lt;C58),"CHECK TIME",IF(NOW()&gt;=I58,"CHECK NOW","SCHEDULED")))))))))</f>
        <v/>
      </c>
    </row>
    <row r="59" ht="31" customHeight="1">
      <c r="A59" s="12" t="n"/>
      <c r="B59" s="12" t="n"/>
      <c r="C59" s="26" t="n"/>
      <c r="D59" s="12" t="n"/>
      <c r="E59" s="12" t="n"/>
      <c r="F59" s="12" t="n"/>
      <c r="G59" s="12" t="n"/>
      <c r="H59" s="26" t="n"/>
      <c r="I59" s="26" t="n"/>
      <c r="J59" s="12" t="n"/>
      <c r="K59" s="16">
        <f>IF(A59="","",IF(IFERROR(VLOOKUP(B59,Cases!$A$5:$I$104,9,FALSE),"")="","CHECK CASE",IF(AND(H59&lt;&gt;"",C59&lt;&gt;"",H59&lt;C59),"CHECK TIME",IF(G59="Completed",IF(H59="","ADD COMPLETE TIME","DONE"),IF(G59="Canceled","DONE",IF(OR(IFERROR(VLOOKUP(B59,Cases!$A$5:$I$104,9,FALSE),"")="Resolved",IFERROR(VLOOKUP(B59,Cases!$A$5:$I$104,9,FALSE),"")="Closed"),"CASE CLOSED",IF(I59="","SET DUE TIME",IF(AND(C59&lt;&gt;"",I59&lt;C59),"CHECK TIME",IF(NOW()&gt;=I59,"CHECK NOW","SCHEDULED")))))))))</f>
        <v/>
      </c>
    </row>
    <row r="60" ht="31" customHeight="1">
      <c r="A60" s="12" t="n"/>
      <c r="B60" s="12" t="n"/>
      <c r="C60" s="26" t="n"/>
      <c r="D60" s="12" t="n"/>
      <c r="E60" s="12" t="n"/>
      <c r="F60" s="12" t="n"/>
      <c r="G60" s="12" t="n"/>
      <c r="H60" s="26" t="n"/>
      <c r="I60" s="26" t="n"/>
      <c r="J60" s="12" t="n"/>
      <c r="K60" s="19">
        <f>IF(A60="","",IF(IFERROR(VLOOKUP(B60,Cases!$A$5:$I$104,9,FALSE),"")="","CHECK CASE",IF(AND(H60&lt;&gt;"",C60&lt;&gt;"",H60&lt;C60),"CHECK TIME",IF(G60="Completed",IF(H60="","ADD COMPLETE TIME","DONE"),IF(G60="Canceled","DONE",IF(OR(IFERROR(VLOOKUP(B60,Cases!$A$5:$I$104,9,FALSE),"")="Resolved",IFERROR(VLOOKUP(B60,Cases!$A$5:$I$104,9,FALSE),"")="Closed"),"CASE CLOSED",IF(I60="","SET DUE TIME",IF(AND(C60&lt;&gt;"",I60&lt;C60),"CHECK TIME",IF(NOW()&gt;=I60,"CHECK NOW","SCHEDULED")))))))))</f>
        <v/>
      </c>
    </row>
    <row r="61" ht="31" customHeight="1">
      <c r="A61" s="12" t="n"/>
      <c r="B61" s="12" t="n"/>
      <c r="C61" s="26" t="n"/>
      <c r="D61" s="12" t="n"/>
      <c r="E61" s="12" t="n"/>
      <c r="F61" s="12" t="n"/>
      <c r="G61" s="12" t="n"/>
      <c r="H61" s="26" t="n"/>
      <c r="I61" s="26" t="n"/>
      <c r="J61" s="12" t="n"/>
      <c r="K61" s="16">
        <f>IF(A61="","",IF(IFERROR(VLOOKUP(B61,Cases!$A$5:$I$104,9,FALSE),"")="","CHECK CASE",IF(AND(H61&lt;&gt;"",C61&lt;&gt;"",H61&lt;C61),"CHECK TIME",IF(G61="Completed",IF(H61="","ADD COMPLETE TIME","DONE"),IF(G61="Canceled","DONE",IF(OR(IFERROR(VLOOKUP(B61,Cases!$A$5:$I$104,9,FALSE),"")="Resolved",IFERROR(VLOOKUP(B61,Cases!$A$5:$I$104,9,FALSE),"")="Closed"),"CASE CLOSED",IF(I61="","SET DUE TIME",IF(AND(C61&lt;&gt;"",I61&lt;C61),"CHECK TIME",IF(NOW()&gt;=I61,"CHECK NOW","SCHEDULED")))))))))</f>
        <v/>
      </c>
    </row>
    <row r="62" ht="31" customHeight="1">
      <c r="A62" s="12" t="n"/>
      <c r="B62" s="12" t="n"/>
      <c r="C62" s="26" t="n"/>
      <c r="D62" s="12" t="n"/>
      <c r="E62" s="12" t="n"/>
      <c r="F62" s="12" t="n"/>
      <c r="G62" s="12" t="n"/>
      <c r="H62" s="26" t="n"/>
      <c r="I62" s="26" t="n"/>
      <c r="J62" s="12" t="n"/>
      <c r="K62" s="19">
        <f>IF(A62="","",IF(IFERROR(VLOOKUP(B62,Cases!$A$5:$I$104,9,FALSE),"")="","CHECK CASE",IF(AND(H62&lt;&gt;"",C62&lt;&gt;"",H62&lt;C62),"CHECK TIME",IF(G62="Completed",IF(H62="","ADD COMPLETE TIME","DONE"),IF(G62="Canceled","DONE",IF(OR(IFERROR(VLOOKUP(B62,Cases!$A$5:$I$104,9,FALSE),"")="Resolved",IFERROR(VLOOKUP(B62,Cases!$A$5:$I$104,9,FALSE),"")="Closed"),"CASE CLOSED",IF(I62="","SET DUE TIME",IF(AND(C62&lt;&gt;"",I62&lt;C62),"CHECK TIME",IF(NOW()&gt;=I62,"CHECK NOW","SCHEDULED")))))))))</f>
        <v/>
      </c>
    </row>
    <row r="63" ht="31" customHeight="1">
      <c r="A63" s="12" t="n"/>
      <c r="B63" s="12" t="n"/>
      <c r="C63" s="26" t="n"/>
      <c r="D63" s="12" t="n"/>
      <c r="E63" s="12" t="n"/>
      <c r="F63" s="12" t="n"/>
      <c r="G63" s="12" t="n"/>
      <c r="H63" s="26" t="n"/>
      <c r="I63" s="26" t="n"/>
      <c r="J63" s="12" t="n"/>
      <c r="K63" s="16">
        <f>IF(A63="","",IF(IFERROR(VLOOKUP(B63,Cases!$A$5:$I$104,9,FALSE),"")="","CHECK CASE",IF(AND(H63&lt;&gt;"",C63&lt;&gt;"",H63&lt;C63),"CHECK TIME",IF(G63="Completed",IF(H63="","ADD COMPLETE TIME","DONE"),IF(G63="Canceled","DONE",IF(OR(IFERROR(VLOOKUP(B63,Cases!$A$5:$I$104,9,FALSE),"")="Resolved",IFERROR(VLOOKUP(B63,Cases!$A$5:$I$104,9,FALSE),"")="Closed"),"CASE CLOSED",IF(I63="","SET DUE TIME",IF(AND(C63&lt;&gt;"",I63&lt;C63),"CHECK TIME",IF(NOW()&gt;=I63,"CHECK NOW","SCHEDULED")))))))))</f>
        <v/>
      </c>
    </row>
    <row r="64" ht="31" customHeight="1">
      <c r="A64" s="12" t="n"/>
      <c r="B64" s="12" t="n"/>
      <c r="C64" s="26" t="n"/>
      <c r="D64" s="12" t="n"/>
      <c r="E64" s="12" t="n"/>
      <c r="F64" s="12" t="n"/>
      <c r="G64" s="12" t="n"/>
      <c r="H64" s="26" t="n"/>
      <c r="I64" s="26" t="n"/>
      <c r="J64" s="12" t="n"/>
      <c r="K64" s="19">
        <f>IF(A64="","",IF(IFERROR(VLOOKUP(B64,Cases!$A$5:$I$104,9,FALSE),"")="","CHECK CASE",IF(AND(H64&lt;&gt;"",C64&lt;&gt;"",H64&lt;C64),"CHECK TIME",IF(G64="Completed",IF(H64="","ADD COMPLETE TIME","DONE"),IF(G64="Canceled","DONE",IF(OR(IFERROR(VLOOKUP(B64,Cases!$A$5:$I$104,9,FALSE),"")="Resolved",IFERROR(VLOOKUP(B64,Cases!$A$5:$I$104,9,FALSE),"")="Closed"),"CASE CLOSED",IF(I64="","SET DUE TIME",IF(AND(C64&lt;&gt;"",I64&lt;C64),"CHECK TIME",IF(NOW()&gt;=I64,"CHECK NOW","SCHEDULED")))))))))</f>
        <v/>
      </c>
    </row>
    <row r="65" ht="31" customHeight="1">
      <c r="A65" s="12" t="n"/>
      <c r="B65" s="12" t="n"/>
      <c r="C65" s="26" t="n"/>
      <c r="D65" s="12" t="n"/>
      <c r="E65" s="12" t="n"/>
      <c r="F65" s="12" t="n"/>
      <c r="G65" s="12" t="n"/>
      <c r="H65" s="26" t="n"/>
      <c r="I65" s="26" t="n"/>
      <c r="J65" s="12" t="n"/>
      <c r="K65" s="16">
        <f>IF(A65="","",IF(IFERROR(VLOOKUP(B65,Cases!$A$5:$I$104,9,FALSE),"")="","CHECK CASE",IF(AND(H65&lt;&gt;"",C65&lt;&gt;"",H65&lt;C65),"CHECK TIME",IF(G65="Completed",IF(H65="","ADD COMPLETE TIME","DONE"),IF(G65="Canceled","DONE",IF(OR(IFERROR(VLOOKUP(B65,Cases!$A$5:$I$104,9,FALSE),"")="Resolved",IFERROR(VLOOKUP(B65,Cases!$A$5:$I$104,9,FALSE),"")="Closed"),"CASE CLOSED",IF(I65="","SET DUE TIME",IF(AND(C65&lt;&gt;"",I65&lt;C65),"CHECK TIME",IF(NOW()&gt;=I65,"CHECK NOW","SCHEDULED")))))))))</f>
        <v/>
      </c>
    </row>
    <row r="66" ht="31" customHeight="1">
      <c r="A66" s="12" t="n"/>
      <c r="B66" s="12" t="n"/>
      <c r="C66" s="26" t="n"/>
      <c r="D66" s="12" t="n"/>
      <c r="E66" s="12" t="n"/>
      <c r="F66" s="12" t="n"/>
      <c r="G66" s="12" t="n"/>
      <c r="H66" s="26" t="n"/>
      <c r="I66" s="26" t="n"/>
      <c r="J66" s="12" t="n"/>
      <c r="K66" s="19">
        <f>IF(A66="","",IF(IFERROR(VLOOKUP(B66,Cases!$A$5:$I$104,9,FALSE),"")="","CHECK CASE",IF(AND(H66&lt;&gt;"",C66&lt;&gt;"",H66&lt;C66),"CHECK TIME",IF(G66="Completed",IF(H66="","ADD COMPLETE TIME","DONE"),IF(G66="Canceled","DONE",IF(OR(IFERROR(VLOOKUP(B66,Cases!$A$5:$I$104,9,FALSE),"")="Resolved",IFERROR(VLOOKUP(B66,Cases!$A$5:$I$104,9,FALSE),"")="Closed"),"CASE CLOSED",IF(I66="","SET DUE TIME",IF(AND(C66&lt;&gt;"",I66&lt;C66),"CHECK TIME",IF(NOW()&gt;=I66,"CHECK NOW","SCHEDULED")))))))))</f>
        <v/>
      </c>
    </row>
    <row r="67" ht="31" customHeight="1">
      <c r="A67" s="12" t="n"/>
      <c r="B67" s="12" t="n"/>
      <c r="C67" s="26" t="n"/>
      <c r="D67" s="12" t="n"/>
      <c r="E67" s="12" t="n"/>
      <c r="F67" s="12" t="n"/>
      <c r="G67" s="12" t="n"/>
      <c r="H67" s="26" t="n"/>
      <c r="I67" s="26" t="n"/>
      <c r="J67" s="12" t="n"/>
      <c r="K67" s="16">
        <f>IF(A67="","",IF(IFERROR(VLOOKUP(B67,Cases!$A$5:$I$104,9,FALSE),"")="","CHECK CASE",IF(AND(H67&lt;&gt;"",C67&lt;&gt;"",H67&lt;C67),"CHECK TIME",IF(G67="Completed",IF(H67="","ADD COMPLETE TIME","DONE"),IF(G67="Canceled","DONE",IF(OR(IFERROR(VLOOKUP(B67,Cases!$A$5:$I$104,9,FALSE),"")="Resolved",IFERROR(VLOOKUP(B67,Cases!$A$5:$I$104,9,FALSE),"")="Closed"),"CASE CLOSED",IF(I67="","SET DUE TIME",IF(AND(C67&lt;&gt;"",I67&lt;C67),"CHECK TIME",IF(NOW()&gt;=I67,"CHECK NOW","SCHEDULED")))))))))</f>
        <v/>
      </c>
    </row>
    <row r="68" ht="31" customHeight="1">
      <c r="A68" s="12" t="n"/>
      <c r="B68" s="12" t="n"/>
      <c r="C68" s="26" t="n"/>
      <c r="D68" s="12" t="n"/>
      <c r="E68" s="12" t="n"/>
      <c r="F68" s="12" t="n"/>
      <c r="G68" s="12" t="n"/>
      <c r="H68" s="26" t="n"/>
      <c r="I68" s="26" t="n"/>
      <c r="J68" s="12" t="n"/>
      <c r="K68" s="19">
        <f>IF(A68="","",IF(IFERROR(VLOOKUP(B68,Cases!$A$5:$I$104,9,FALSE),"")="","CHECK CASE",IF(AND(H68&lt;&gt;"",C68&lt;&gt;"",H68&lt;C68),"CHECK TIME",IF(G68="Completed",IF(H68="","ADD COMPLETE TIME","DONE"),IF(G68="Canceled","DONE",IF(OR(IFERROR(VLOOKUP(B68,Cases!$A$5:$I$104,9,FALSE),"")="Resolved",IFERROR(VLOOKUP(B68,Cases!$A$5:$I$104,9,FALSE),"")="Closed"),"CASE CLOSED",IF(I68="","SET DUE TIME",IF(AND(C68&lt;&gt;"",I68&lt;C68),"CHECK TIME",IF(NOW()&gt;=I68,"CHECK NOW","SCHEDULED")))))))))</f>
        <v/>
      </c>
    </row>
    <row r="69" ht="31" customHeight="1">
      <c r="A69" s="12" t="n"/>
      <c r="B69" s="12" t="n"/>
      <c r="C69" s="26" t="n"/>
      <c r="D69" s="12" t="n"/>
      <c r="E69" s="12" t="n"/>
      <c r="F69" s="12" t="n"/>
      <c r="G69" s="12" t="n"/>
      <c r="H69" s="26" t="n"/>
      <c r="I69" s="26" t="n"/>
      <c r="J69" s="12" t="n"/>
      <c r="K69" s="16">
        <f>IF(A69="","",IF(IFERROR(VLOOKUP(B69,Cases!$A$5:$I$104,9,FALSE),"")="","CHECK CASE",IF(AND(H69&lt;&gt;"",C69&lt;&gt;"",H69&lt;C69),"CHECK TIME",IF(G69="Completed",IF(H69="","ADD COMPLETE TIME","DONE"),IF(G69="Canceled","DONE",IF(OR(IFERROR(VLOOKUP(B69,Cases!$A$5:$I$104,9,FALSE),"")="Resolved",IFERROR(VLOOKUP(B69,Cases!$A$5:$I$104,9,FALSE),"")="Closed"),"CASE CLOSED",IF(I69="","SET DUE TIME",IF(AND(C69&lt;&gt;"",I69&lt;C69),"CHECK TIME",IF(NOW()&gt;=I69,"CHECK NOW","SCHEDULED")))))))))</f>
        <v/>
      </c>
    </row>
    <row r="70" ht="31" customHeight="1">
      <c r="A70" s="12" t="n"/>
      <c r="B70" s="12" t="n"/>
      <c r="C70" s="26" t="n"/>
      <c r="D70" s="12" t="n"/>
      <c r="E70" s="12" t="n"/>
      <c r="F70" s="12" t="n"/>
      <c r="G70" s="12" t="n"/>
      <c r="H70" s="26" t="n"/>
      <c r="I70" s="26" t="n"/>
      <c r="J70" s="12" t="n"/>
      <c r="K70" s="19">
        <f>IF(A70="","",IF(IFERROR(VLOOKUP(B70,Cases!$A$5:$I$104,9,FALSE),"")="","CHECK CASE",IF(AND(H70&lt;&gt;"",C70&lt;&gt;"",H70&lt;C70),"CHECK TIME",IF(G70="Completed",IF(H70="","ADD COMPLETE TIME","DONE"),IF(G70="Canceled","DONE",IF(OR(IFERROR(VLOOKUP(B70,Cases!$A$5:$I$104,9,FALSE),"")="Resolved",IFERROR(VLOOKUP(B70,Cases!$A$5:$I$104,9,FALSE),"")="Closed"),"CASE CLOSED",IF(I70="","SET DUE TIME",IF(AND(C70&lt;&gt;"",I70&lt;C70),"CHECK TIME",IF(NOW()&gt;=I70,"CHECK NOW","SCHEDULED")))))))))</f>
        <v/>
      </c>
    </row>
    <row r="71" ht="31" customHeight="1">
      <c r="A71" s="12" t="n"/>
      <c r="B71" s="12" t="n"/>
      <c r="C71" s="26" t="n"/>
      <c r="D71" s="12" t="n"/>
      <c r="E71" s="12" t="n"/>
      <c r="F71" s="12" t="n"/>
      <c r="G71" s="12" t="n"/>
      <c r="H71" s="26" t="n"/>
      <c r="I71" s="26" t="n"/>
      <c r="J71" s="12" t="n"/>
      <c r="K71" s="16">
        <f>IF(A71="","",IF(IFERROR(VLOOKUP(B71,Cases!$A$5:$I$104,9,FALSE),"")="","CHECK CASE",IF(AND(H71&lt;&gt;"",C71&lt;&gt;"",H71&lt;C71),"CHECK TIME",IF(G71="Completed",IF(H71="","ADD COMPLETE TIME","DONE"),IF(G71="Canceled","DONE",IF(OR(IFERROR(VLOOKUP(B71,Cases!$A$5:$I$104,9,FALSE),"")="Resolved",IFERROR(VLOOKUP(B71,Cases!$A$5:$I$104,9,FALSE),"")="Closed"),"CASE CLOSED",IF(I71="","SET DUE TIME",IF(AND(C71&lt;&gt;"",I71&lt;C71),"CHECK TIME",IF(NOW()&gt;=I71,"CHECK NOW","SCHEDULED")))))))))</f>
        <v/>
      </c>
    </row>
    <row r="72" ht="31" customHeight="1">
      <c r="A72" s="12" t="n"/>
      <c r="B72" s="12" t="n"/>
      <c r="C72" s="26" t="n"/>
      <c r="D72" s="12" t="n"/>
      <c r="E72" s="12" t="n"/>
      <c r="F72" s="12" t="n"/>
      <c r="G72" s="12" t="n"/>
      <c r="H72" s="26" t="n"/>
      <c r="I72" s="26" t="n"/>
      <c r="J72" s="12" t="n"/>
      <c r="K72" s="19">
        <f>IF(A72="","",IF(IFERROR(VLOOKUP(B72,Cases!$A$5:$I$104,9,FALSE),"")="","CHECK CASE",IF(AND(H72&lt;&gt;"",C72&lt;&gt;"",H72&lt;C72),"CHECK TIME",IF(G72="Completed",IF(H72="","ADD COMPLETE TIME","DONE"),IF(G72="Canceled","DONE",IF(OR(IFERROR(VLOOKUP(B72,Cases!$A$5:$I$104,9,FALSE),"")="Resolved",IFERROR(VLOOKUP(B72,Cases!$A$5:$I$104,9,FALSE),"")="Closed"),"CASE CLOSED",IF(I72="","SET DUE TIME",IF(AND(C72&lt;&gt;"",I72&lt;C72),"CHECK TIME",IF(NOW()&gt;=I72,"CHECK NOW","SCHEDULED")))))))))</f>
        <v/>
      </c>
    </row>
    <row r="73" ht="31" customHeight="1">
      <c r="A73" s="12" t="n"/>
      <c r="B73" s="12" t="n"/>
      <c r="C73" s="26" t="n"/>
      <c r="D73" s="12" t="n"/>
      <c r="E73" s="12" t="n"/>
      <c r="F73" s="12" t="n"/>
      <c r="G73" s="12" t="n"/>
      <c r="H73" s="26" t="n"/>
      <c r="I73" s="26" t="n"/>
      <c r="J73" s="12" t="n"/>
      <c r="K73" s="16">
        <f>IF(A73="","",IF(IFERROR(VLOOKUP(B73,Cases!$A$5:$I$104,9,FALSE),"")="","CHECK CASE",IF(AND(H73&lt;&gt;"",C73&lt;&gt;"",H73&lt;C73),"CHECK TIME",IF(G73="Completed",IF(H73="","ADD COMPLETE TIME","DONE"),IF(G73="Canceled","DONE",IF(OR(IFERROR(VLOOKUP(B73,Cases!$A$5:$I$104,9,FALSE),"")="Resolved",IFERROR(VLOOKUP(B73,Cases!$A$5:$I$104,9,FALSE),"")="Closed"),"CASE CLOSED",IF(I73="","SET DUE TIME",IF(AND(C73&lt;&gt;"",I73&lt;C73),"CHECK TIME",IF(NOW()&gt;=I73,"CHECK NOW","SCHEDULED")))))))))</f>
        <v/>
      </c>
    </row>
    <row r="74" ht="31" customHeight="1">
      <c r="A74" s="12" t="n"/>
      <c r="B74" s="12" t="n"/>
      <c r="C74" s="26" t="n"/>
      <c r="D74" s="12" t="n"/>
      <c r="E74" s="12" t="n"/>
      <c r="F74" s="12" t="n"/>
      <c r="G74" s="12" t="n"/>
      <c r="H74" s="26" t="n"/>
      <c r="I74" s="26" t="n"/>
      <c r="J74" s="12" t="n"/>
      <c r="K74" s="19">
        <f>IF(A74="","",IF(IFERROR(VLOOKUP(B74,Cases!$A$5:$I$104,9,FALSE),"")="","CHECK CASE",IF(AND(H74&lt;&gt;"",C74&lt;&gt;"",H74&lt;C74),"CHECK TIME",IF(G74="Completed",IF(H74="","ADD COMPLETE TIME","DONE"),IF(G74="Canceled","DONE",IF(OR(IFERROR(VLOOKUP(B74,Cases!$A$5:$I$104,9,FALSE),"")="Resolved",IFERROR(VLOOKUP(B74,Cases!$A$5:$I$104,9,FALSE),"")="Closed"),"CASE CLOSED",IF(I74="","SET DUE TIME",IF(AND(C74&lt;&gt;"",I74&lt;C74),"CHECK TIME",IF(NOW()&gt;=I74,"CHECK NOW","SCHEDULED")))))))))</f>
        <v/>
      </c>
    </row>
    <row r="75" ht="31" customHeight="1">
      <c r="A75" s="12" t="n"/>
      <c r="B75" s="12" t="n"/>
      <c r="C75" s="26" t="n"/>
      <c r="D75" s="12" t="n"/>
      <c r="E75" s="12" t="n"/>
      <c r="F75" s="12" t="n"/>
      <c r="G75" s="12" t="n"/>
      <c r="H75" s="26" t="n"/>
      <c r="I75" s="26" t="n"/>
      <c r="J75" s="12" t="n"/>
      <c r="K75" s="16">
        <f>IF(A75="","",IF(IFERROR(VLOOKUP(B75,Cases!$A$5:$I$104,9,FALSE),"")="","CHECK CASE",IF(AND(H75&lt;&gt;"",C75&lt;&gt;"",H75&lt;C75),"CHECK TIME",IF(G75="Completed",IF(H75="","ADD COMPLETE TIME","DONE"),IF(G75="Canceled","DONE",IF(OR(IFERROR(VLOOKUP(B75,Cases!$A$5:$I$104,9,FALSE),"")="Resolved",IFERROR(VLOOKUP(B75,Cases!$A$5:$I$104,9,FALSE),"")="Closed"),"CASE CLOSED",IF(I75="","SET DUE TIME",IF(AND(C75&lt;&gt;"",I75&lt;C75),"CHECK TIME",IF(NOW()&gt;=I75,"CHECK NOW","SCHEDULED")))))))))</f>
        <v/>
      </c>
    </row>
    <row r="76" ht="31" customHeight="1">
      <c r="A76" s="12" t="n"/>
      <c r="B76" s="12" t="n"/>
      <c r="C76" s="26" t="n"/>
      <c r="D76" s="12" t="n"/>
      <c r="E76" s="12" t="n"/>
      <c r="F76" s="12" t="n"/>
      <c r="G76" s="12" t="n"/>
      <c r="H76" s="26" t="n"/>
      <c r="I76" s="26" t="n"/>
      <c r="J76" s="12" t="n"/>
      <c r="K76" s="19">
        <f>IF(A76="","",IF(IFERROR(VLOOKUP(B76,Cases!$A$5:$I$104,9,FALSE),"")="","CHECK CASE",IF(AND(H76&lt;&gt;"",C76&lt;&gt;"",H76&lt;C76),"CHECK TIME",IF(G76="Completed",IF(H76="","ADD COMPLETE TIME","DONE"),IF(G76="Canceled","DONE",IF(OR(IFERROR(VLOOKUP(B76,Cases!$A$5:$I$104,9,FALSE),"")="Resolved",IFERROR(VLOOKUP(B76,Cases!$A$5:$I$104,9,FALSE),"")="Closed"),"CASE CLOSED",IF(I76="","SET DUE TIME",IF(AND(C76&lt;&gt;"",I76&lt;C76),"CHECK TIME",IF(NOW()&gt;=I76,"CHECK NOW","SCHEDULED")))))))))</f>
        <v/>
      </c>
    </row>
    <row r="77" ht="31" customHeight="1">
      <c r="A77" s="12" t="n"/>
      <c r="B77" s="12" t="n"/>
      <c r="C77" s="26" t="n"/>
      <c r="D77" s="12" t="n"/>
      <c r="E77" s="12" t="n"/>
      <c r="F77" s="12" t="n"/>
      <c r="G77" s="12" t="n"/>
      <c r="H77" s="26" t="n"/>
      <c r="I77" s="26" t="n"/>
      <c r="J77" s="12" t="n"/>
      <c r="K77" s="16">
        <f>IF(A77="","",IF(IFERROR(VLOOKUP(B77,Cases!$A$5:$I$104,9,FALSE),"")="","CHECK CASE",IF(AND(H77&lt;&gt;"",C77&lt;&gt;"",H77&lt;C77),"CHECK TIME",IF(G77="Completed",IF(H77="","ADD COMPLETE TIME","DONE"),IF(G77="Canceled","DONE",IF(OR(IFERROR(VLOOKUP(B77,Cases!$A$5:$I$104,9,FALSE),"")="Resolved",IFERROR(VLOOKUP(B77,Cases!$A$5:$I$104,9,FALSE),"")="Closed"),"CASE CLOSED",IF(I77="","SET DUE TIME",IF(AND(C77&lt;&gt;"",I77&lt;C77),"CHECK TIME",IF(NOW()&gt;=I77,"CHECK NOW","SCHEDULED")))))))))</f>
        <v/>
      </c>
    </row>
    <row r="78" ht="31" customHeight="1">
      <c r="A78" s="12" t="n"/>
      <c r="B78" s="12" t="n"/>
      <c r="C78" s="26" t="n"/>
      <c r="D78" s="12" t="n"/>
      <c r="E78" s="12" t="n"/>
      <c r="F78" s="12" t="n"/>
      <c r="G78" s="12" t="n"/>
      <c r="H78" s="26" t="n"/>
      <c r="I78" s="26" t="n"/>
      <c r="J78" s="12" t="n"/>
      <c r="K78" s="19">
        <f>IF(A78="","",IF(IFERROR(VLOOKUP(B78,Cases!$A$5:$I$104,9,FALSE),"")="","CHECK CASE",IF(AND(H78&lt;&gt;"",C78&lt;&gt;"",H78&lt;C78),"CHECK TIME",IF(G78="Completed",IF(H78="","ADD COMPLETE TIME","DONE"),IF(G78="Canceled","DONE",IF(OR(IFERROR(VLOOKUP(B78,Cases!$A$5:$I$104,9,FALSE),"")="Resolved",IFERROR(VLOOKUP(B78,Cases!$A$5:$I$104,9,FALSE),"")="Closed"),"CASE CLOSED",IF(I78="","SET DUE TIME",IF(AND(C78&lt;&gt;"",I78&lt;C78),"CHECK TIME",IF(NOW()&gt;=I78,"CHECK NOW","SCHEDULED")))))))))</f>
        <v/>
      </c>
    </row>
    <row r="79" ht="31" customHeight="1">
      <c r="A79" s="12" t="n"/>
      <c r="B79" s="12" t="n"/>
      <c r="C79" s="26" t="n"/>
      <c r="D79" s="12" t="n"/>
      <c r="E79" s="12" t="n"/>
      <c r="F79" s="12" t="n"/>
      <c r="G79" s="12" t="n"/>
      <c r="H79" s="26" t="n"/>
      <c r="I79" s="26" t="n"/>
      <c r="J79" s="12" t="n"/>
      <c r="K79" s="16">
        <f>IF(A79="","",IF(IFERROR(VLOOKUP(B79,Cases!$A$5:$I$104,9,FALSE),"")="","CHECK CASE",IF(AND(H79&lt;&gt;"",C79&lt;&gt;"",H79&lt;C79),"CHECK TIME",IF(G79="Completed",IF(H79="","ADD COMPLETE TIME","DONE"),IF(G79="Canceled","DONE",IF(OR(IFERROR(VLOOKUP(B79,Cases!$A$5:$I$104,9,FALSE),"")="Resolved",IFERROR(VLOOKUP(B79,Cases!$A$5:$I$104,9,FALSE),"")="Closed"),"CASE CLOSED",IF(I79="","SET DUE TIME",IF(AND(C79&lt;&gt;"",I79&lt;C79),"CHECK TIME",IF(NOW()&gt;=I79,"CHECK NOW","SCHEDULED")))))))))</f>
        <v/>
      </c>
    </row>
    <row r="80" ht="31" customHeight="1">
      <c r="A80" s="12" t="n"/>
      <c r="B80" s="12" t="n"/>
      <c r="C80" s="26" t="n"/>
      <c r="D80" s="12" t="n"/>
      <c r="E80" s="12" t="n"/>
      <c r="F80" s="12" t="n"/>
      <c r="G80" s="12" t="n"/>
      <c r="H80" s="26" t="n"/>
      <c r="I80" s="26" t="n"/>
      <c r="J80" s="12" t="n"/>
      <c r="K80" s="19">
        <f>IF(A80="","",IF(IFERROR(VLOOKUP(B80,Cases!$A$5:$I$104,9,FALSE),"")="","CHECK CASE",IF(AND(H80&lt;&gt;"",C80&lt;&gt;"",H80&lt;C80),"CHECK TIME",IF(G80="Completed",IF(H80="","ADD COMPLETE TIME","DONE"),IF(G80="Canceled","DONE",IF(OR(IFERROR(VLOOKUP(B80,Cases!$A$5:$I$104,9,FALSE),"")="Resolved",IFERROR(VLOOKUP(B80,Cases!$A$5:$I$104,9,FALSE),"")="Closed"),"CASE CLOSED",IF(I80="","SET DUE TIME",IF(AND(C80&lt;&gt;"",I80&lt;C80),"CHECK TIME",IF(NOW()&gt;=I80,"CHECK NOW","SCHEDULED")))))))))</f>
        <v/>
      </c>
    </row>
    <row r="81" ht="31" customHeight="1">
      <c r="A81" s="12" t="n"/>
      <c r="B81" s="12" t="n"/>
      <c r="C81" s="26" t="n"/>
      <c r="D81" s="12" t="n"/>
      <c r="E81" s="12" t="n"/>
      <c r="F81" s="12" t="n"/>
      <c r="G81" s="12" t="n"/>
      <c r="H81" s="26" t="n"/>
      <c r="I81" s="26" t="n"/>
      <c r="J81" s="12" t="n"/>
      <c r="K81" s="16">
        <f>IF(A81="","",IF(IFERROR(VLOOKUP(B81,Cases!$A$5:$I$104,9,FALSE),"")="","CHECK CASE",IF(AND(H81&lt;&gt;"",C81&lt;&gt;"",H81&lt;C81),"CHECK TIME",IF(G81="Completed",IF(H81="","ADD COMPLETE TIME","DONE"),IF(G81="Canceled","DONE",IF(OR(IFERROR(VLOOKUP(B81,Cases!$A$5:$I$104,9,FALSE),"")="Resolved",IFERROR(VLOOKUP(B81,Cases!$A$5:$I$104,9,FALSE),"")="Closed"),"CASE CLOSED",IF(I81="","SET DUE TIME",IF(AND(C81&lt;&gt;"",I81&lt;C81),"CHECK TIME",IF(NOW()&gt;=I81,"CHECK NOW","SCHEDULED")))))))))</f>
        <v/>
      </c>
    </row>
    <row r="82" ht="31" customHeight="1">
      <c r="A82" s="12" t="n"/>
      <c r="B82" s="12" t="n"/>
      <c r="C82" s="26" t="n"/>
      <c r="D82" s="12" t="n"/>
      <c r="E82" s="12" t="n"/>
      <c r="F82" s="12" t="n"/>
      <c r="G82" s="12" t="n"/>
      <c r="H82" s="26" t="n"/>
      <c r="I82" s="26" t="n"/>
      <c r="J82" s="12" t="n"/>
      <c r="K82" s="19">
        <f>IF(A82="","",IF(IFERROR(VLOOKUP(B82,Cases!$A$5:$I$104,9,FALSE),"")="","CHECK CASE",IF(AND(H82&lt;&gt;"",C82&lt;&gt;"",H82&lt;C82),"CHECK TIME",IF(G82="Completed",IF(H82="","ADD COMPLETE TIME","DONE"),IF(G82="Canceled","DONE",IF(OR(IFERROR(VLOOKUP(B82,Cases!$A$5:$I$104,9,FALSE),"")="Resolved",IFERROR(VLOOKUP(B82,Cases!$A$5:$I$104,9,FALSE),"")="Closed"),"CASE CLOSED",IF(I82="","SET DUE TIME",IF(AND(C82&lt;&gt;"",I82&lt;C82),"CHECK TIME",IF(NOW()&gt;=I82,"CHECK NOW","SCHEDULED")))))))))</f>
        <v/>
      </c>
    </row>
    <row r="83" ht="31" customHeight="1">
      <c r="A83" s="12" t="n"/>
      <c r="B83" s="12" t="n"/>
      <c r="C83" s="26" t="n"/>
      <c r="D83" s="12" t="n"/>
      <c r="E83" s="12" t="n"/>
      <c r="F83" s="12" t="n"/>
      <c r="G83" s="12" t="n"/>
      <c r="H83" s="26" t="n"/>
      <c r="I83" s="26" t="n"/>
      <c r="J83" s="12" t="n"/>
      <c r="K83" s="16">
        <f>IF(A83="","",IF(IFERROR(VLOOKUP(B83,Cases!$A$5:$I$104,9,FALSE),"")="","CHECK CASE",IF(AND(H83&lt;&gt;"",C83&lt;&gt;"",H83&lt;C83),"CHECK TIME",IF(G83="Completed",IF(H83="","ADD COMPLETE TIME","DONE"),IF(G83="Canceled","DONE",IF(OR(IFERROR(VLOOKUP(B83,Cases!$A$5:$I$104,9,FALSE),"")="Resolved",IFERROR(VLOOKUP(B83,Cases!$A$5:$I$104,9,FALSE),"")="Closed"),"CASE CLOSED",IF(I83="","SET DUE TIME",IF(AND(C83&lt;&gt;"",I83&lt;C83),"CHECK TIME",IF(NOW()&gt;=I83,"CHECK NOW","SCHEDULED")))))))))</f>
        <v/>
      </c>
    </row>
    <row r="84" ht="31" customHeight="1">
      <c r="A84" s="12" t="n"/>
      <c r="B84" s="12" t="n"/>
      <c r="C84" s="26" t="n"/>
      <c r="D84" s="12" t="n"/>
      <c r="E84" s="12" t="n"/>
      <c r="F84" s="12" t="n"/>
      <c r="G84" s="12" t="n"/>
      <c r="H84" s="26" t="n"/>
      <c r="I84" s="26" t="n"/>
      <c r="J84" s="12" t="n"/>
      <c r="K84" s="19">
        <f>IF(A84="","",IF(IFERROR(VLOOKUP(B84,Cases!$A$5:$I$104,9,FALSE),"")="","CHECK CASE",IF(AND(H84&lt;&gt;"",C84&lt;&gt;"",H84&lt;C84),"CHECK TIME",IF(G84="Completed",IF(H84="","ADD COMPLETE TIME","DONE"),IF(G84="Canceled","DONE",IF(OR(IFERROR(VLOOKUP(B84,Cases!$A$5:$I$104,9,FALSE),"")="Resolved",IFERROR(VLOOKUP(B84,Cases!$A$5:$I$104,9,FALSE),"")="Closed"),"CASE CLOSED",IF(I84="","SET DUE TIME",IF(AND(C84&lt;&gt;"",I84&lt;C84),"CHECK TIME",IF(NOW()&gt;=I84,"CHECK NOW","SCHEDULED")))))))))</f>
        <v/>
      </c>
    </row>
    <row r="85" ht="31" customHeight="1">
      <c r="A85" s="12" t="n"/>
      <c r="B85" s="12" t="n"/>
      <c r="C85" s="26" t="n"/>
      <c r="D85" s="12" t="n"/>
      <c r="E85" s="12" t="n"/>
      <c r="F85" s="12" t="n"/>
      <c r="G85" s="12" t="n"/>
      <c r="H85" s="26" t="n"/>
      <c r="I85" s="26" t="n"/>
      <c r="J85" s="12" t="n"/>
      <c r="K85" s="16">
        <f>IF(A85="","",IF(IFERROR(VLOOKUP(B85,Cases!$A$5:$I$104,9,FALSE),"")="","CHECK CASE",IF(AND(H85&lt;&gt;"",C85&lt;&gt;"",H85&lt;C85),"CHECK TIME",IF(G85="Completed",IF(H85="","ADD COMPLETE TIME","DONE"),IF(G85="Canceled","DONE",IF(OR(IFERROR(VLOOKUP(B85,Cases!$A$5:$I$104,9,FALSE),"")="Resolved",IFERROR(VLOOKUP(B85,Cases!$A$5:$I$104,9,FALSE),"")="Closed"),"CASE CLOSED",IF(I85="","SET DUE TIME",IF(AND(C85&lt;&gt;"",I85&lt;C85),"CHECK TIME",IF(NOW()&gt;=I85,"CHECK NOW","SCHEDULED")))))))))</f>
        <v/>
      </c>
    </row>
    <row r="86" ht="31" customHeight="1">
      <c r="A86" s="12" t="n"/>
      <c r="B86" s="12" t="n"/>
      <c r="C86" s="26" t="n"/>
      <c r="D86" s="12" t="n"/>
      <c r="E86" s="12" t="n"/>
      <c r="F86" s="12" t="n"/>
      <c r="G86" s="12" t="n"/>
      <c r="H86" s="26" t="n"/>
      <c r="I86" s="26" t="n"/>
      <c r="J86" s="12" t="n"/>
      <c r="K86" s="19">
        <f>IF(A86="","",IF(IFERROR(VLOOKUP(B86,Cases!$A$5:$I$104,9,FALSE),"")="","CHECK CASE",IF(AND(H86&lt;&gt;"",C86&lt;&gt;"",H86&lt;C86),"CHECK TIME",IF(G86="Completed",IF(H86="","ADD COMPLETE TIME","DONE"),IF(G86="Canceled","DONE",IF(OR(IFERROR(VLOOKUP(B86,Cases!$A$5:$I$104,9,FALSE),"")="Resolved",IFERROR(VLOOKUP(B86,Cases!$A$5:$I$104,9,FALSE),"")="Closed"),"CASE CLOSED",IF(I86="","SET DUE TIME",IF(AND(C86&lt;&gt;"",I86&lt;C86),"CHECK TIME",IF(NOW()&gt;=I86,"CHECK NOW","SCHEDULED")))))))))</f>
        <v/>
      </c>
    </row>
    <row r="87" ht="31" customHeight="1">
      <c r="A87" s="12" t="n"/>
      <c r="B87" s="12" t="n"/>
      <c r="C87" s="26" t="n"/>
      <c r="D87" s="12" t="n"/>
      <c r="E87" s="12" t="n"/>
      <c r="F87" s="12" t="n"/>
      <c r="G87" s="12" t="n"/>
      <c r="H87" s="26" t="n"/>
      <c r="I87" s="26" t="n"/>
      <c r="J87" s="12" t="n"/>
      <c r="K87" s="16">
        <f>IF(A87="","",IF(IFERROR(VLOOKUP(B87,Cases!$A$5:$I$104,9,FALSE),"")="","CHECK CASE",IF(AND(H87&lt;&gt;"",C87&lt;&gt;"",H87&lt;C87),"CHECK TIME",IF(G87="Completed",IF(H87="","ADD COMPLETE TIME","DONE"),IF(G87="Canceled","DONE",IF(OR(IFERROR(VLOOKUP(B87,Cases!$A$5:$I$104,9,FALSE),"")="Resolved",IFERROR(VLOOKUP(B87,Cases!$A$5:$I$104,9,FALSE),"")="Closed"),"CASE CLOSED",IF(I87="","SET DUE TIME",IF(AND(C87&lt;&gt;"",I87&lt;C87),"CHECK TIME",IF(NOW()&gt;=I87,"CHECK NOW","SCHEDULED")))))))))</f>
        <v/>
      </c>
    </row>
    <row r="88" ht="31" customHeight="1">
      <c r="A88" s="12" t="n"/>
      <c r="B88" s="12" t="n"/>
      <c r="C88" s="26" t="n"/>
      <c r="D88" s="12" t="n"/>
      <c r="E88" s="12" t="n"/>
      <c r="F88" s="12" t="n"/>
      <c r="G88" s="12" t="n"/>
      <c r="H88" s="26" t="n"/>
      <c r="I88" s="26" t="n"/>
      <c r="J88" s="12" t="n"/>
      <c r="K88" s="19">
        <f>IF(A88="","",IF(IFERROR(VLOOKUP(B88,Cases!$A$5:$I$104,9,FALSE),"")="","CHECK CASE",IF(AND(H88&lt;&gt;"",C88&lt;&gt;"",H88&lt;C88),"CHECK TIME",IF(G88="Completed",IF(H88="","ADD COMPLETE TIME","DONE"),IF(G88="Canceled","DONE",IF(OR(IFERROR(VLOOKUP(B88,Cases!$A$5:$I$104,9,FALSE),"")="Resolved",IFERROR(VLOOKUP(B88,Cases!$A$5:$I$104,9,FALSE),"")="Closed"),"CASE CLOSED",IF(I88="","SET DUE TIME",IF(AND(C88&lt;&gt;"",I88&lt;C88),"CHECK TIME",IF(NOW()&gt;=I88,"CHECK NOW","SCHEDULED")))))))))</f>
        <v/>
      </c>
    </row>
    <row r="89" ht="31" customHeight="1">
      <c r="A89" s="12" t="n"/>
      <c r="B89" s="12" t="n"/>
      <c r="C89" s="26" t="n"/>
      <c r="D89" s="12" t="n"/>
      <c r="E89" s="12" t="n"/>
      <c r="F89" s="12" t="n"/>
      <c r="G89" s="12" t="n"/>
      <c r="H89" s="26" t="n"/>
      <c r="I89" s="26" t="n"/>
      <c r="J89" s="12" t="n"/>
      <c r="K89" s="16">
        <f>IF(A89="","",IF(IFERROR(VLOOKUP(B89,Cases!$A$5:$I$104,9,FALSE),"")="","CHECK CASE",IF(AND(H89&lt;&gt;"",C89&lt;&gt;"",H89&lt;C89),"CHECK TIME",IF(G89="Completed",IF(H89="","ADD COMPLETE TIME","DONE"),IF(G89="Canceled","DONE",IF(OR(IFERROR(VLOOKUP(B89,Cases!$A$5:$I$104,9,FALSE),"")="Resolved",IFERROR(VLOOKUP(B89,Cases!$A$5:$I$104,9,FALSE),"")="Closed"),"CASE CLOSED",IF(I89="","SET DUE TIME",IF(AND(C89&lt;&gt;"",I89&lt;C89),"CHECK TIME",IF(NOW()&gt;=I89,"CHECK NOW","SCHEDULED")))))))))</f>
        <v/>
      </c>
    </row>
    <row r="90" ht="31" customHeight="1">
      <c r="A90" s="12" t="n"/>
      <c r="B90" s="12" t="n"/>
      <c r="C90" s="26" t="n"/>
      <c r="D90" s="12" t="n"/>
      <c r="E90" s="12" t="n"/>
      <c r="F90" s="12" t="n"/>
      <c r="G90" s="12" t="n"/>
      <c r="H90" s="26" t="n"/>
      <c r="I90" s="26" t="n"/>
      <c r="J90" s="12" t="n"/>
      <c r="K90" s="19">
        <f>IF(A90="","",IF(IFERROR(VLOOKUP(B90,Cases!$A$5:$I$104,9,FALSE),"")="","CHECK CASE",IF(AND(H90&lt;&gt;"",C90&lt;&gt;"",H90&lt;C90),"CHECK TIME",IF(G90="Completed",IF(H90="","ADD COMPLETE TIME","DONE"),IF(G90="Canceled","DONE",IF(OR(IFERROR(VLOOKUP(B90,Cases!$A$5:$I$104,9,FALSE),"")="Resolved",IFERROR(VLOOKUP(B90,Cases!$A$5:$I$104,9,FALSE),"")="Closed"),"CASE CLOSED",IF(I90="","SET DUE TIME",IF(AND(C90&lt;&gt;"",I90&lt;C90),"CHECK TIME",IF(NOW()&gt;=I90,"CHECK NOW","SCHEDULED")))))))))</f>
        <v/>
      </c>
    </row>
    <row r="91" ht="31" customHeight="1">
      <c r="A91" s="12" t="n"/>
      <c r="B91" s="12" t="n"/>
      <c r="C91" s="26" t="n"/>
      <c r="D91" s="12" t="n"/>
      <c r="E91" s="12" t="n"/>
      <c r="F91" s="12" t="n"/>
      <c r="G91" s="12" t="n"/>
      <c r="H91" s="26" t="n"/>
      <c r="I91" s="26" t="n"/>
      <c r="J91" s="12" t="n"/>
      <c r="K91" s="16">
        <f>IF(A91="","",IF(IFERROR(VLOOKUP(B91,Cases!$A$5:$I$104,9,FALSE),"")="","CHECK CASE",IF(AND(H91&lt;&gt;"",C91&lt;&gt;"",H91&lt;C91),"CHECK TIME",IF(G91="Completed",IF(H91="","ADD COMPLETE TIME","DONE"),IF(G91="Canceled","DONE",IF(OR(IFERROR(VLOOKUP(B91,Cases!$A$5:$I$104,9,FALSE),"")="Resolved",IFERROR(VLOOKUP(B91,Cases!$A$5:$I$104,9,FALSE),"")="Closed"),"CASE CLOSED",IF(I91="","SET DUE TIME",IF(AND(C91&lt;&gt;"",I91&lt;C91),"CHECK TIME",IF(NOW()&gt;=I91,"CHECK NOW","SCHEDULED")))))))))</f>
        <v/>
      </c>
    </row>
    <row r="92" ht="31" customHeight="1">
      <c r="A92" s="12" t="n"/>
      <c r="B92" s="12" t="n"/>
      <c r="C92" s="26" t="n"/>
      <c r="D92" s="12" t="n"/>
      <c r="E92" s="12" t="n"/>
      <c r="F92" s="12" t="n"/>
      <c r="G92" s="12" t="n"/>
      <c r="H92" s="26" t="n"/>
      <c r="I92" s="26" t="n"/>
      <c r="J92" s="12" t="n"/>
      <c r="K92" s="19">
        <f>IF(A92="","",IF(IFERROR(VLOOKUP(B92,Cases!$A$5:$I$104,9,FALSE),"")="","CHECK CASE",IF(AND(H92&lt;&gt;"",C92&lt;&gt;"",H92&lt;C92),"CHECK TIME",IF(G92="Completed",IF(H92="","ADD COMPLETE TIME","DONE"),IF(G92="Canceled","DONE",IF(OR(IFERROR(VLOOKUP(B92,Cases!$A$5:$I$104,9,FALSE),"")="Resolved",IFERROR(VLOOKUP(B92,Cases!$A$5:$I$104,9,FALSE),"")="Closed"),"CASE CLOSED",IF(I92="","SET DUE TIME",IF(AND(C92&lt;&gt;"",I92&lt;C92),"CHECK TIME",IF(NOW()&gt;=I92,"CHECK NOW","SCHEDULED")))))))))</f>
        <v/>
      </c>
    </row>
    <row r="93" ht="31" customHeight="1">
      <c r="A93" s="12" t="n"/>
      <c r="B93" s="12" t="n"/>
      <c r="C93" s="26" t="n"/>
      <c r="D93" s="12" t="n"/>
      <c r="E93" s="12" t="n"/>
      <c r="F93" s="12" t="n"/>
      <c r="G93" s="12" t="n"/>
      <c r="H93" s="26" t="n"/>
      <c r="I93" s="26" t="n"/>
      <c r="J93" s="12" t="n"/>
      <c r="K93" s="16">
        <f>IF(A93="","",IF(IFERROR(VLOOKUP(B93,Cases!$A$5:$I$104,9,FALSE),"")="","CHECK CASE",IF(AND(H93&lt;&gt;"",C93&lt;&gt;"",H93&lt;C93),"CHECK TIME",IF(G93="Completed",IF(H93="","ADD COMPLETE TIME","DONE"),IF(G93="Canceled","DONE",IF(OR(IFERROR(VLOOKUP(B93,Cases!$A$5:$I$104,9,FALSE),"")="Resolved",IFERROR(VLOOKUP(B93,Cases!$A$5:$I$104,9,FALSE),"")="Closed"),"CASE CLOSED",IF(I93="","SET DUE TIME",IF(AND(C93&lt;&gt;"",I93&lt;C93),"CHECK TIME",IF(NOW()&gt;=I93,"CHECK NOW","SCHEDULED")))))))))</f>
        <v/>
      </c>
    </row>
    <row r="94" ht="31" customHeight="1">
      <c r="A94" s="12" t="n"/>
      <c r="B94" s="12" t="n"/>
      <c r="C94" s="26" t="n"/>
      <c r="D94" s="12" t="n"/>
      <c r="E94" s="12" t="n"/>
      <c r="F94" s="12" t="n"/>
      <c r="G94" s="12" t="n"/>
      <c r="H94" s="26" t="n"/>
      <c r="I94" s="26" t="n"/>
      <c r="J94" s="12" t="n"/>
      <c r="K94" s="19">
        <f>IF(A94="","",IF(IFERROR(VLOOKUP(B94,Cases!$A$5:$I$104,9,FALSE),"")="","CHECK CASE",IF(AND(H94&lt;&gt;"",C94&lt;&gt;"",H94&lt;C94),"CHECK TIME",IF(G94="Completed",IF(H94="","ADD COMPLETE TIME","DONE"),IF(G94="Canceled","DONE",IF(OR(IFERROR(VLOOKUP(B94,Cases!$A$5:$I$104,9,FALSE),"")="Resolved",IFERROR(VLOOKUP(B94,Cases!$A$5:$I$104,9,FALSE),"")="Closed"),"CASE CLOSED",IF(I94="","SET DUE TIME",IF(AND(C94&lt;&gt;"",I94&lt;C94),"CHECK TIME",IF(NOW()&gt;=I94,"CHECK NOW","SCHEDULED")))))))))</f>
        <v/>
      </c>
    </row>
    <row r="95" ht="31" customHeight="1">
      <c r="A95" s="12" t="n"/>
      <c r="B95" s="12" t="n"/>
      <c r="C95" s="26" t="n"/>
      <c r="D95" s="12" t="n"/>
      <c r="E95" s="12" t="n"/>
      <c r="F95" s="12" t="n"/>
      <c r="G95" s="12" t="n"/>
      <c r="H95" s="26" t="n"/>
      <c r="I95" s="26" t="n"/>
      <c r="J95" s="12" t="n"/>
      <c r="K95" s="16">
        <f>IF(A95="","",IF(IFERROR(VLOOKUP(B95,Cases!$A$5:$I$104,9,FALSE),"")="","CHECK CASE",IF(AND(H95&lt;&gt;"",C95&lt;&gt;"",H95&lt;C95),"CHECK TIME",IF(G95="Completed",IF(H95="","ADD COMPLETE TIME","DONE"),IF(G95="Canceled","DONE",IF(OR(IFERROR(VLOOKUP(B95,Cases!$A$5:$I$104,9,FALSE),"")="Resolved",IFERROR(VLOOKUP(B95,Cases!$A$5:$I$104,9,FALSE),"")="Closed"),"CASE CLOSED",IF(I95="","SET DUE TIME",IF(AND(C95&lt;&gt;"",I95&lt;C95),"CHECK TIME",IF(NOW()&gt;=I95,"CHECK NOW","SCHEDULED")))))))))</f>
        <v/>
      </c>
    </row>
    <row r="96" ht="31" customHeight="1">
      <c r="A96" s="12" t="n"/>
      <c r="B96" s="12" t="n"/>
      <c r="C96" s="26" t="n"/>
      <c r="D96" s="12" t="n"/>
      <c r="E96" s="12" t="n"/>
      <c r="F96" s="12" t="n"/>
      <c r="G96" s="12" t="n"/>
      <c r="H96" s="26" t="n"/>
      <c r="I96" s="26" t="n"/>
      <c r="J96" s="12" t="n"/>
      <c r="K96" s="19">
        <f>IF(A96="","",IF(IFERROR(VLOOKUP(B96,Cases!$A$5:$I$104,9,FALSE),"")="","CHECK CASE",IF(AND(H96&lt;&gt;"",C96&lt;&gt;"",H96&lt;C96),"CHECK TIME",IF(G96="Completed",IF(H96="","ADD COMPLETE TIME","DONE"),IF(G96="Canceled","DONE",IF(OR(IFERROR(VLOOKUP(B96,Cases!$A$5:$I$104,9,FALSE),"")="Resolved",IFERROR(VLOOKUP(B96,Cases!$A$5:$I$104,9,FALSE),"")="Closed"),"CASE CLOSED",IF(I96="","SET DUE TIME",IF(AND(C96&lt;&gt;"",I96&lt;C96),"CHECK TIME",IF(NOW()&gt;=I96,"CHECK NOW","SCHEDULED")))))))))</f>
        <v/>
      </c>
    </row>
    <row r="97" ht="31" customHeight="1">
      <c r="A97" s="12" t="n"/>
      <c r="B97" s="12" t="n"/>
      <c r="C97" s="26" t="n"/>
      <c r="D97" s="12" t="n"/>
      <c r="E97" s="12" t="n"/>
      <c r="F97" s="12" t="n"/>
      <c r="G97" s="12" t="n"/>
      <c r="H97" s="26" t="n"/>
      <c r="I97" s="26" t="n"/>
      <c r="J97" s="12" t="n"/>
      <c r="K97" s="16">
        <f>IF(A97="","",IF(IFERROR(VLOOKUP(B97,Cases!$A$5:$I$104,9,FALSE),"")="","CHECK CASE",IF(AND(H97&lt;&gt;"",C97&lt;&gt;"",H97&lt;C97),"CHECK TIME",IF(G97="Completed",IF(H97="","ADD COMPLETE TIME","DONE"),IF(G97="Canceled","DONE",IF(OR(IFERROR(VLOOKUP(B97,Cases!$A$5:$I$104,9,FALSE),"")="Resolved",IFERROR(VLOOKUP(B97,Cases!$A$5:$I$104,9,FALSE),"")="Closed"),"CASE CLOSED",IF(I97="","SET DUE TIME",IF(AND(C97&lt;&gt;"",I97&lt;C97),"CHECK TIME",IF(NOW()&gt;=I97,"CHECK NOW","SCHEDULED")))))))))</f>
        <v/>
      </c>
    </row>
    <row r="98" ht="31" customHeight="1">
      <c r="A98" s="12" t="n"/>
      <c r="B98" s="12" t="n"/>
      <c r="C98" s="26" t="n"/>
      <c r="D98" s="12" t="n"/>
      <c r="E98" s="12" t="n"/>
      <c r="F98" s="12" t="n"/>
      <c r="G98" s="12" t="n"/>
      <c r="H98" s="26" t="n"/>
      <c r="I98" s="26" t="n"/>
      <c r="J98" s="12" t="n"/>
      <c r="K98" s="19">
        <f>IF(A98="","",IF(IFERROR(VLOOKUP(B98,Cases!$A$5:$I$104,9,FALSE),"")="","CHECK CASE",IF(AND(H98&lt;&gt;"",C98&lt;&gt;"",H98&lt;C98),"CHECK TIME",IF(G98="Completed",IF(H98="","ADD COMPLETE TIME","DONE"),IF(G98="Canceled","DONE",IF(OR(IFERROR(VLOOKUP(B98,Cases!$A$5:$I$104,9,FALSE),"")="Resolved",IFERROR(VLOOKUP(B98,Cases!$A$5:$I$104,9,FALSE),"")="Closed"),"CASE CLOSED",IF(I98="","SET DUE TIME",IF(AND(C98&lt;&gt;"",I98&lt;C98),"CHECK TIME",IF(NOW()&gt;=I98,"CHECK NOW","SCHEDULED")))))))))</f>
        <v/>
      </c>
    </row>
    <row r="99" ht="31" customHeight="1">
      <c r="A99" s="12" t="n"/>
      <c r="B99" s="12" t="n"/>
      <c r="C99" s="26" t="n"/>
      <c r="D99" s="12" t="n"/>
      <c r="E99" s="12" t="n"/>
      <c r="F99" s="12" t="n"/>
      <c r="G99" s="12" t="n"/>
      <c r="H99" s="26" t="n"/>
      <c r="I99" s="26" t="n"/>
      <c r="J99" s="12" t="n"/>
      <c r="K99" s="16">
        <f>IF(A99="","",IF(IFERROR(VLOOKUP(B99,Cases!$A$5:$I$104,9,FALSE),"")="","CHECK CASE",IF(AND(H99&lt;&gt;"",C99&lt;&gt;"",H99&lt;C99),"CHECK TIME",IF(G99="Completed",IF(H99="","ADD COMPLETE TIME","DONE"),IF(G99="Canceled","DONE",IF(OR(IFERROR(VLOOKUP(B99,Cases!$A$5:$I$104,9,FALSE),"")="Resolved",IFERROR(VLOOKUP(B99,Cases!$A$5:$I$104,9,FALSE),"")="Closed"),"CASE CLOSED",IF(I99="","SET DUE TIME",IF(AND(C99&lt;&gt;"",I99&lt;C99),"CHECK TIME",IF(NOW()&gt;=I99,"CHECK NOW","SCHEDULED")))))))))</f>
        <v/>
      </c>
    </row>
    <row r="100" ht="31" customHeight="1">
      <c r="A100" s="12" t="n"/>
      <c r="B100" s="12" t="n"/>
      <c r="C100" s="26" t="n"/>
      <c r="D100" s="12" t="n"/>
      <c r="E100" s="12" t="n"/>
      <c r="F100" s="12" t="n"/>
      <c r="G100" s="12" t="n"/>
      <c r="H100" s="26" t="n"/>
      <c r="I100" s="26" t="n"/>
      <c r="J100" s="12" t="n"/>
      <c r="K100" s="19">
        <f>IF(A100="","",IF(IFERROR(VLOOKUP(B100,Cases!$A$5:$I$104,9,FALSE),"")="","CHECK CASE",IF(AND(H100&lt;&gt;"",C100&lt;&gt;"",H100&lt;C100),"CHECK TIME",IF(G100="Completed",IF(H100="","ADD COMPLETE TIME","DONE"),IF(G100="Canceled","DONE",IF(OR(IFERROR(VLOOKUP(B100,Cases!$A$5:$I$104,9,FALSE),"")="Resolved",IFERROR(VLOOKUP(B100,Cases!$A$5:$I$104,9,FALSE),"")="Closed"),"CASE CLOSED",IF(I100="","SET DUE TIME",IF(AND(C100&lt;&gt;"",I100&lt;C100),"CHECK TIME",IF(NOW()&gt;=I100,"CHECK NOW","SCHEDULED")))))))))</f>
        <v/>
      </c>
    </row>
    <row r="101" ht="31" customHeight="1">
      <c r="A101" s="12" t="n"/>
      <c r="B101" s="12" t="n"/>
      <c r="C101" s="26" t="n"/>
      <c r="D101" s="12" t="n"/>
      <c r="E101" s="12" t="n"/>
      <c r="F101" s="12" t="n"/>
      <c r="G101" s="12" t="n"/>
      <c r="H101" s="26" t="n"/>
      <c r="I101" s="26" t="n"/>
      <c r="J101" s="12" t="n"/>
      <c r="K101" s="16">
        <f>IF(A101="","",IF(IFERROR(VLOOKUP(B101,Cases!$A$5:$I$104,9,FALSE),"")="","CHECK CASE",IF(AND(H101&lt;&gt;"",C101&lt;&gt;"",H101&lt;C101),"CHECK TIME",IF(G101="Completed",IF(H101="","ADD COMPLETE TIME","DONE"),IF(G101="Canceled","DONE",IF(OR(IFERROR(VLOOKUP(B101,Cases!$A$5:$I$104,9,FALSE),"")="Resolved",IFERROR(VLOOKUP(B101,Cases!$A$5:$I$104,9,FALSE),"")="Closed"),"CASE CLOSED",IF(I101="","SET DUE TIME",IF(AND(C101&lt;&gt;"",I101&lt;C101),"CHECK TIME",IF(NOW()&gt;=I101,"CHECK NOW","SCHEDULED")))))))))</f>
        <v/>
      </c>
    </row>
    <row r="102" ht="31" customHeight="1">
      <c r="A102" s="12" t="n"/>
      <c r="B102" s="12" t="n"/>
      <c r="C102" s="26" t="n"/>
      <c r="D102" s="12" t="n"/>
      <c r="E102" s="12" t="n"/>
      <c r="F102" s="12" t="n"/>
      <c r="G102" s="12" t="n"/>
      <c r="H102" s="26" t="n"/>
      <c r="I102" s="26" t="n"/>
      <c r="J102" s="12" t="n"/>
      <c r="K102" s="19">
        <f>IF(A102="","",IF(IFERROR(VLOOKUP(B102,Cases!$A$5:$I$104,9,FALSE),"")="","CHECK CASE",IF(AND(H102&lt;&gt;"",C102&lt;&gt;"",H102&lt;C102),"CHECK TIME",IF(G102="Completed",IF(H102="","ADD COMPLETE TIME","DONE"),IF(G102="Canceled","DONE",IF(OR(IFERROR(VLOOKUP(B102,Cases!$A$5:$I$104,9,FALSE),"")="Resolved",IFERROR(VLOOKUP(B102,Cases!$A$5:$I$104,9,FALSE),"")="Closed"),"CASE CLOSED",IF(I102="","SET DUE TIME",IF(AND(C102&lt;&gt;"",I102&lt;C102),"CHECK TIME",IF(NOW()&gt;=I102,"CHECK NOW","SCHEDULED")))))))))</f>
        <v/>
      </c>
    </row>
    <row r="103" ht="31" customHeight="1">
      <c r="A103" s="12" t="n"/>
      <c r="B103" s="12" t="n"/>
      <c r="C103" s="26" t="n"/>
      <c r="D103" s="12" t="n"/>
      <c r="E103" s="12" t="n"/>
      <c r="F103" s="12" t="n"/>
      <c r="G103" s="12" t="n"/>
      <c r="H103" s="26" t="n"/>
      <c r="I103" s="26" t="n"/>
      <c r="J103" s="12" t="n"/>
      <c r="K103" s="16">
        <f>IF(A103="","",IF(IFERROR(VLOOKUP(B103,Cases!$A$5:$I$104,9,FALSE),"")="","CHECK CASE",IF(AND(H103&lt;&gt;"",C103&lt;&gt;"",H103&lt;C103),"CHECK TIME",IF(G103="Completed",IF(H103="","ADD COMPLETE TIME","DONE"),IF(G103="Canceled","DONE",IF(OR(IFERROR(VLOOKUP(B103,Cases!$A$5:$I$104,9,FALSE),"")="Resolved",IFERROR(VLOOKUP(B103,Cases!$A$5:$I$104,9,FALSE),"")="Closed"),"CASE CLOSED",IF(I103="","SET DUE TIME",IF(AND(C103&lt;&gt;"",I103&lt;C103),"CHECK TIME",IF(NOW()&gt;=I103,"CHECK NOW","SCHEDULED")))))))))</f>
        <v/>
      </c>
    </row>
    <row r="104" ht="31" customHeight="1">
      <c r="A104" s="12" t="n"/>
      <c r="B104" s="12" t="n"/>
      <c r="C104" s="26" t="n"/>
      <c r="D104" s="12" t="n"/>
      <c r="E104" s="12" t="n"/>
      <c r="F104" s="12" t="n"/>
      <c r="G104" s="12" t="n"/>
      <c r="H104" s="26" t="n"/>
      <c r="I104" s="26" t="n"/>
      <c r="J104" s="12" t="n"/>
      <c r="K104" s="19">
        <f>IF(A104="","",IF(IFERROR(VLOOKUP(B104,Cases!$A$5:$I$104,9,FALSE),"")="","CHECK CASE",IF(AND(H104&lt;&gt;"",C104&lt;&gt;"",H104&lt;C104),"CHECK TIME",IF(G104="Completed",IF(H104="","ADD COMPLETE TIME","DONE"),IF(G104="Canceled","DONE",IF(OR(IFERROR(VLOOKUP(B104,Cases!$A$5:$I$104,9,FALSE),"")="Resolved",IFERROR(VLOOKUP(B104,Cases!$A$5:$I$104,9,FALSE),"")="Closed"),"CASE CLOSED",IF(I104="","SET DUE TIME",IF(AND(C104&lt;&gt;"",I104&lt;C104),"CHECK TIME",IF(NOW()&gt;=I104,"CHECK NOW","SCHEDULED")))))))))</f>
        <v/>
      </c>
    </row>
  </sheetData>
  <autoFilter ref="A4:K104"/>
  <mergeCells count="1">
    <mergeCell ref="A1:K1"/>
  </mergeCells>
  <conditionalFormatting sqref="K5:K104">
    <cfRule type="expression" priority="1" dxfId="0">
      <formula>OR($K5="CHECK NOW",$K5="CHECK CASE",$K5="CHECK TIME",$K5="ADD COMPLETE TIME",$K5="SET DUE TIME")</formula>
    </cfRule>
    <cfRule type="expression" priority="2" dxfId="1">
      <formula>OR($K5="DONE",$K5="SCHEDULED",$K5="CASE CLOSED")</formula>
    </cfRule>
  </conditionalFormatting>
  <dataValidations count="5">
    <dataValidation sqref="B5:B104" showDropDown="0" showInputMessage="0" showErrorMessage="0" allowBlank="0" errorTitle="Check case ID" error="Choose a case ID already entered on the Cases sheet." type="list">
      <formula1>INDIRECT("Cases!$A$5:$A$104")</formula1>
    </dataValidation>
    <dataValidation sqref="D5:D104" showDropDown="0" showInputMessage="0" showErrorMessage="0" allowBlank="0" errorTitle="Check action type" error="Choose an action type from the editable list." type="list">
      <formula1>INDIRECT("Assumptions!$F$4:$F$10")</formula1>
    </dataValidation>
    <dataValidation sqref="F5:F104" showDropDown="0" showInputMessage="0" showErrorMessage="0" allowBlank="0" errorTitle="Check assignment" error="Choose an assigned team member from the editable list." type="list">
      <formula1>INDIRECT("Assumptions!$H$4:$H$8")</formula1>
    </dataValidation>
    <dataValidation sqref="G5:G104" showDropDown="0" showInputMessage="0" showErrorMessage="0" allowBlank="0" errorTitle="Check action status" error="Choose an action status from the editable list." type="list">
      <formula1>INDIRECT("Assumptions!$G$4:$G$7")</formula1>
    </dataValidation>
    <dataValidation sqref="C5:C104 H5:H104 I5:I104" showDropDown="0" showInputMessage="0" showErrorMessage="0" allowBlank="0" errorTitle="Check date" error="Enter a date within the editable date limits." type="date" operator="between">
      <formula1>INDIRECT("Assumptions!$N$4")</formula1>
      <formula2>INDIRECT("Assumptions!$N$5")</formula2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246B63"/>
    <outlinePr summaryBelow="1" summaryRight="1"/>
    <pageSetUpPr/>
  </sheetPr>
  <dimension ref="A1:N10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0" customWidth="1" min="3" max="3"/>
    <col width="25" customWidth="1" min="4" max="4"/>
    <col width="24" customWidth="1" min="5" max="5"/>
    <col width="22" customWidth="1" min="6" max="6"/>
    <col width="16" customWidth="1" min="7" max="7"/>
    <col width="27" customWidth="1" min="8" max="8"/>
    <col width="3" customWidth="1" min="9" max="9"/>
    <col width="20" customWidth="1" min="10" max="10"/>
    <col width="21" customWidth="1" min="11" max="11"/>
    <col width="3" customWidth="1" min="12" max="12"/>
    <col width="31" customWidth="1" min="13" max="13"/>
    <col width="18" customWidth="1" min="14" max="14"/>
  </cols>
  <sheetData>
    <row r="1" ht="28" customHeight="1">
      <c r="A1" s="1" t="inlineStr">
        <is>
          <t>Lost Pet Response Assumptions and Lists</t>
        </is>
      </c>
    </row>
    <row r="2" ht="32" customHeight="1">
      <c r="A2" s="3" t="inlineStr">
        <is>
          <t>Edit the yellow cells to match the business's internal process. All names and examples in this workbook are fictional.</t>
        </is>
      </c>
    </row>
    <row r="3" ht="34" customHeight="1">
      <c r="A3" s="11" t="inlineStr">
        <is>
          <t>Service type</t>
        </is>
      </c>
      <c r="B3" s="11" t="inlineStr">
        <is>
          <t>Case status</t>
        </is>
      </c>
      <c r="C3" s="11" t="inlineStr">
        <is>
          <t>Response priority</t>
        </is>
      </c>
      <c r="D3" s="11" t="inlineStr">
        <is>
          <t>Contact role</t>
        </is>
      </c>
      <c r="E3" s="11" t="inlineStr">
        <is>
          <t>Contact status</t>
        </is>
      </c>
      <c r="F3" s="11" t="inlineStr">
        <is>
          <t>Action type</t>
        </is>
      </c>
      <c r="G3" s="11" t="inlineStr">
        <is>
          <t>Action status</t>
        </is>
      </c>
      <c r="H3" s="11" t="inlineStr">
        <is>
          <t>Assigned team member</t>
        </is>
      </c>
      <c r="J3" s="11" t="inlineStr">
        <is>
          <t>Priority</t>
        </is>
      </c>
      <c r="K3" s="11" t="inlineStr">
        <is>
          <t>Review interval (hours)</t>
        </is>
      </c>
      <c r="M3" s="11" t="inlineStr">
        <is>
          <t>Control</t>
        </is>
      </c>
      <c r="N3" s="11" t="inlineStr">
        <is>
          <t>Value</t>
        </is>
      </c>
    </row>
    <row r="4">
      <c r="A4" s="12" t="inlineStr">
        <is>
          <t>Dog Daycare</t>
        </is>
      </c>
      <c r="B4" s="12" t="inlineStr">
        <is>
          <t>Open</t>
        </is>
      </c>
      <c r="C4" s="12" t="inlineStr">
        <is>
          <t>1 - Immediate</t>
        </is>
      </c>
      <c r="D4" s="12" t="inlineStr">
        <is>
          <t>Owner</t>
        </is>
      </c>
      <c r="E4" s="12" t="inlineStr">
        <is>
          <t>Pending</t>
        </is>
      </c>
      <c r="F4" s="12" t="inlineStr">
        <is>
          <t>Contact Attempt</t>
        </is>
      </c>
      <c r="G4" s="12" t="inlineStr">
        <is>
          <t>Planned</t>
        </is>
      </c>
      <c r="H4" s="12" t="inlineStr">
        <is>
          <t>Avery Cole (Fictional)</t>
        </is>
      </c>
      <c r="J4" s="12" t="inlineStr">
        <is>
          <t>1 - Immediate</t>
        </is>
      </c>
      <c r="K4" s="21" t="n">
        <v>0.5</v>
      </c>
      <c r="M4" s="12" t="inlineStr">
        <is>
          <t>Earliest accepted date</t>
        </is>
      </c>
      <c r="N4" s="29" t="n">
        <v>45658</v>
      </c>
    </row>
    <row r="5">
      <c r="A5" s="12" t="inlineStr">
        <is>
          <t>Pet Boarding</t>
        </is>
      </c>
      <c r="B5" s="12" t="inlineStr">
        <is>
          <t>Response Active</t>
        </is>
      </c>
      <c r="C5" s="12" t="inlineStr">
        <is>
          <t>2 - High</t>
        </is>
      </c>
      <c r="D5" s="12" t="inlineStr">
        <is>
          <t>Emergency Contact</t>
        </is>
      </c>
      <c r="E5" s="12" t="inlineStr">
        <is>
          <t>Attempted - No Answer</t>
        </is>
      </c>
      <c r="F5" s="12" t="inlineStr">
        <is>
          <t>Site Check</t>
        </is>
      </c>
      <c r="G5" s="12" t="inlineStr">
        <is>
          <t>In Progress</t>
        </is>
      </c>
      <c r="H5" s="12" t="inlineStr">
        <is>
          <t>Morgan Reed (Fictional)</t>
        </is>
      </c>
      <c r="J5" s="12" t="inlineStr">
        <is>
          <t>2 - High</t>
        </is>
      </c>
      <c r="K5" s="21" t="n">
        <v>1</v>
      </c>
      <c r="M5" s="12" t="inlineStr">
        <is>
          <t>Latest accepted date</t>
        </is>
      </c>
      <c r="N5" s="29" t="n">
        <v>47118</v>
      </c>
    </row>
    <row r="6">
      <c r="A6" s="12" t="inlineStr">
        <is>
          <t>Dog Walking</t>
        </is>
      </c>
      <c r="B6" s="12" t="inlineStr">
        <is>
          <t>Monitoring</t>
        </is>
      </c>
      <c r="C6" s="12" t="inlineStr">
        <is>
          <t>3 - Routine</t>
        </is>
      </c>
      <c r="D6" s="12" t="inlineStr">
        <is>
          <t>Assigned Lead</t>
        </is>
      </c>
      <c r="E6" s="12" t="inlineStr">
        <is>
          <t>Reached</t>
        </is>
      </c>
      <c r="F6" s="12" t="inlineStr">
        <is>
          <t>Search Area</t>
        </is>
      </c>
      <c r="G6" s="12" t="inlineStr">
        <is>
          <t>Completed</t>
        </is>
      </c>
      <c r="H6" s="12" t="inlineStr">
        <is>
          <t>Skyler Lane (Fictional)</t>
        </is>
      </c>
      <c r="J6" s="12" t="inlineStr">
        <is>
          <t>3 - Routine</t>
        </is>
      </c>
      <c r="K6" s="21" t="n">
        <v>2</v>
      </c>
      <c r="M6" s="12" t="inlineStr">
        <is>
          <t>Maximum call order</t>
        </is>
      </c>
      <c r="N6" s="20" t="n">
        <v>20</v>
      </c>
    </row>
    <row r="7">
      <c r="A7" s="12" t="inlineStr">
        <is>
          <t>Pet Sitting</t>
        </is>
      </c>
      <c r="B7" s="12" t="inlineStr">
        <is>
          <t>Resolved</t>
        </is>
      </c>
      <c r="D7" s="12" t="inlineStr">
        <is>
          <t>Business Owner or Manager</t>
        </is>
      </c>
      <c r="E7" s="12" t="inlineStr">
        <is>
          <t>Not Needed</t>
        </is>
      </c>
      <c r="F7" s="12" t="inlineStr">
        <is>
          <t>Staff Briefing</t>
        </is>
      </c>
      <c r="G7" s="12" t="inlineStr">
        <is>
          <t>Canceled</t>
        </is>
      </c>
      <c r="H7" s="12" t="inlineStr">
        <is>
          <t>Cameron Wells (Fictional)</t>
        </is>
      </c>
      <c r="M7" s="12" t="inlineStr">
        <is>
          <t>Upcoming action window (hours)</t>
        </is>
      </c>
      <c r="N7" s="30" t="n">
        <v>24</v>
      </c>
    </row>
    <row r="8">
      <c r="A8" s="12" t="inlineStr">
        <is>
          <t>Dog Grooming</t>
        </is>
      </c>
      <c r="B8" s="12" t="inlineStr">
        <is>
          <t>Closed</t>
        </is>
      </c>
      <c r="D8" s="12" t="inlineStr">
        <is>
          <t>Local Animal Services</t>
        </is>
      </c>
      <c r="F8" s="12" t="inlineStr">
        <is>
          <t>Public Notice Draft</t>
        </is>
      </c>
      <c r="H8" s="12" t="inlineStr">
        <is>
          <t>Parker Grove (Fictional)</t>
        </is>
      </c>
    </row>
    <row r="9">
      <c r="D9" s="12" t="inlineStr">
        <is>
          <t>Nearby Pet Facility</t>
        </is>
      </c>
      <c r="F9" s="12" t="inlineStr">
        <is>
          <t>Handoff</t>
        </is>
      </c>
    </row>
    <row r="10">
      <c r="D10" s="12" t="inlineStr">
        <is>
          <t>Other</t>
        </is>
      </c>
      <c r="F10" s="12" t="inlineStr">
        <is>
          <t>Other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2026-09-09T15:36:43Z</dcterms:created>
  <dcterms:modified xmlns:dcterms="http://purl.org/dc/terms/" xmlns:xsi="http://www.w3.org/2001/XMLSchema-instance" xsi:type="dcterms:W3CDTF">2026-09-09T15:36:44+00:00Z</dcterms:modified>
</cp:coreProperties>
</file>