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oute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'Route Plan'!$A$4:$S$104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0 &quot;hours&quot;"/>
    <numFmt numFmtId="166" formatCode="MM/DD/YYYY h:mm AM/P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45F"/>
      <sz val="10"/>
    </font>
    <font>
      <name val="Calibri"/>
      <b val="1"/>
      <color rgb="00FFFFFF"/>
      <sz val="11"/>
    </font>
    <font>
      <name val="Calibri"/>
      <b val="1"/>
      <color rgb="00263635"/>
      <sz val="10"/>
    </font>
    <font>
      <name val="Calibri"/>
      <color rgb="00263635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8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246B63"/>
        </patternFill>
      </fill>
    </dxf>
    <dxf>
      <font>
        <name val="Calibri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Hours by Groomer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'Summary'!$D$5:$D$7</f>
            </numRef>
          </cat>
          <val>
            <numRef>
              <f>'Summary'!$E$5:$E$7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78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3" customWidth="1" min="3" max="3"/>
    <col width="25" customWidth="1" min="4" max="4"/>
    <col width="17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Mobile Grooming Route Planner Summary</t>
        </is>
      </c>
    </row>
    <row r="2" ht="24" customHeight="1">
      <c r="A2" s="2" t="inlineStr">
        <is>
          <t>Indicators reflect entered route rows for the selected summary date.</t>
        </is>
      </c>
    </row>
    <row r="3"/>
    <row r="4">
      <c r="A4" s="3" t="inlineStr">
        <is>
          <t>Indicator</t>
        </is>
      </c>
      <c r="B4" s="3" t="inlineStr">
        <is>
          <t>Calculated Value</t>
        </is>
      </c>
      <c r="D4" s="3" t="inlineStr">
        <is>
          <t>Assigned Groomer</t>
        </is>
      </c>
      <c r="E4" s="3" t="inlineStr">
        <is>
          <t>Planned Hours</t>
        </is>
      </c>
    </row>
    <row r="5">
      <c r="A5" s="4" t="inlineStr">
        <is>
          <t>Selected route date</t>
        </is>
      </c>
      <c r="B5" s="5">
        <f>Assumptions!$B$6</f>
        <v/>
      </c>
      <c r="D5" s="6">
        <f>Assumptions!$E$4</f>
        <v/>
      </c>
      <c r="E5" s="7">
        <f>IF($B$5="","",IFERROR(SUMIFS('Route Plan'!$R$5:$R$104,'Route Plan'!$B$5:$B$104,$B$5,'Route Plan'!$L$5:$L$104,$D5,'Route Plan'!$M$5:$M$104,"&lt;&gt;Canceled"),""))</f>
        <v/>
      </c>
    </row>
    <row r="6">
      <c r="A6" s="8" t="inlineStr">
        <is>
          <t>Active stops</t>
        </is>
      </c>
      <c r="B6" s="9">
        <f>IF($B$5="","",COUNTIFS('Route Plan'!$B$5:$B$104,$B$5,'Route Plan'!$A$5:$A$104,"&lt;&gt;",'Route Plan'!$M$5:$M$104,"&lt;&gt;Canceled"))</f>
        <v/>
      </c>
      <c r="D6" s="10">
        <f>Assumptions!$E$5</f>
        <v/>
      </c>
      <c r="E6" s="11">
        <f>IF($B$5="","",IFERROR(SUMIFS('Route Plan'!$R$5:$R$104,'Route Plan'!$B$5:$B$104,$B$5,'Route Plan'!$L$5:$L$104,$D6,'Route Plan'!$M$5:$M$104,"&lt;&gt;Canceled"),""))</f>
        <v/>
      </c>
    </row>
    <row r="7">
      <c r="A7" s="4" t="inlineStr">
        <is>
          <t>Confirmed stops</t>
        </is>
      </c>
      <c r="B7" s="12">
        <f>IF($B$5="","",COUNTIFS('Route Plan'!$B$5:$B$104,$B$5,'Route Plan'!$M$5:$M$104,"Confirmed"))</f>
        <v/>
      </c>
      <c r="D7" s="6">
        <f>Assumptions!$E$6</f>
        <v/>
      </c>
      <c r="E7" s="7">
        <f>IF($B$5="","",IFERROR(SUMIFS('Route Plan'!$R$5:$R$104,'Route Plan'!$B$5:$B$104,$B$5,'Route Plan'!$L$5:$L$104,$D7,'Route Plan'!$M$5:$M$104,"&lt;&gt;Canceled"),""))</f>
        <v/>
      </c>
    </row>
    <row r="8">
      <c r="A8" s="8" t="inlineStr">
        <is>
          <t>Planned service hours</t>
        </is>
      </c>
      <c r="B8" s="11">
        <f>IF(OR($B$5="",$B$6=0),"",IFERROR(SUMIFS('Route Plan'!$J$5:$J$104,'Route Plan'!$B$5:$B$104,$B$5,'Route Plan'!$M$5:$M$104,"&lt;&gt;Canceled"),""))</f>
        <v/>
      </c>
    </row>
    <row r="9">
      <c r="A9" s="4" t="inlineStr">
        <is>
          <t>Planned travel hours</t>
        </is>
      </c>
      <c r="B9" s="7">
        <f>IF(OR($B$5="",$B$6=0),"",IFERROR(SUMIFS('Route Plan'!$K$5:$K$104,'Route Plan'!$B$5:$B$104,$B$5,'Route Plan'!$M$5:$M$104,"&lt;&gt;Canceled"),""))</f>
        <v/>
      </c>
    </row>
    <row r="10">
      <c r="A10" s="8" t="inlineStr">
        <is>
          <t>Total planned hours</t>
        </is>
      </c>
      <c r="B10" s="11">
        <f>IF(OR($B$8="",$B$9=""),"",IFERROR(SUM($B$8:$B$9),""))</f>
        <v/>
      </c>
    </row>
    <row r="11">
      <c r="A11" s="4" t="inlineStr">
        <is>
          <t>Window reviews</t>
        </is>
      </c>
      <c r="B11" s="12">
        <f>IF(OR($B$5="",$B$6=0),"",COUNTIFS('Route Plan'!$B$5:$B$104,$B$5,'Route Plan'!$Q$5:$Q$104,"&lt;&gt;Fits window",'Route Plan'!$Q$5:$Q$104,"&lt;&gt;",'Route Plan'!$M$5:$M$104,"&lt;&gt;Canceled"))</f>
        <v/>
      </c>
    </row>
    <row r="12">
      <c r="A12" s="8" t="inlineStr">
        <is>
          <t>Order or hours alerts</t>
        </is>
      </c>
      <c r="B12" s="9">
        <f>IF(OR($B$5="",$B$6=0),"",SUM(COUNTIFS('Route Plan'!$B$5:$B$104,$B$5,'Route Plan'!$S$5:$S$104,"Duplicate order"),COUNTIFS('Route Plan'!$B$5:$B$104,$B$5,'Route Plan'!$S$5:$S$104,"Review day hours"),COUNTIFS('Route Plan'!$B$5:$B$104,$B$5,'Route Plan'!$S$5:$S$104,"Check inputs")))</f>
        <v/>
      </c>
    </row>
    <row r="13">
      <c r="A13" s="4" t="inlineStr">
        <is>
          <t>Completed stops</t>
        </is>
      </c>
      <c r="B13" s="12">
        <f>IF($B$5="","",COUNTIFS('Route Plan'!$B$5:$B$104,$B$5,'Route Plan'!$M$5:$M$104,"Completed"))</f>
        <v/>
      </c>
    </row>
    <row r="14">
      <c r="A14" s="8" t="inlineStr">
        <is>
          <t>Planning status</t>
        </is>
      </c>
      <c r="B14" s="13">
        <f>IF($B$5="","",IF($B$6=0,"No entered stops",IF(COUNTIFS('Route Plan'!$B$5:$B$104,$B$5,'Route Plan'!$S$5:$S$104,"Review day hours")&gt;0,"Review day hours","Within entered limits")))</f>
        <v/>
      </c>
    </row>
  </sheetData>
  <mergeCells count="1">
    <mergeCell ref="A1:H1"/>
  </mergeCells>
  <conditionalFormatting sqref="B14">
    <cfRule type="expression" priority="1" dxfId="0">
      <formula>$B$14="Within entered limits"</formula>
    </cfRule>
    <cfRule type="expression" priority="2" dxfId="1">
      <formula>OR($B$14="Review day hours",$B$14="No entered stops")</formula>
    </cfRule>
  </conditionalFormatting>
  <pageMargins left="0.25" right="0.25" top="0.4" bottom="0.4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23" customWidth="1" min="4" max="4"/>
    <col width="21" customWidth="1" min="5" max="5"/>
    <col width="17" customWidth="1" min="6" max="6"/>
    <col width="36" customWidth="1" min="7" max="7"/>
    <col width="14" customWidth="1" min="8" max="8"/>
    <col width="14" customWidth="1" min="9" max="9"/>
    <col width="15" customWidth="1" min="10" max="10"/>
    <col width="19" customWidth="1" min="11" max="11"/>
    <col width="22" customWidth="1" min="12" max="12"/>
    <col width="13" customWidth="1" min="13" max="13"/>
    <col width="21" customWidth="1" min="14" max="14"/>
    <col width="21" customWidth="1" min="15" max="15"/>
    <col width="21" customWidth="1" min="16" max="16"/>
    <col width="19" customWidth="1" min="17" max="17"/>
    <col width="13" customWidth="1" min="18" max="18"/>
    <col width="19" customWidth="1" min="19" max="19"/>
  </cols>
  <sheetData>
    <row r="1" ht="30" customHeight="1">
      <c r="A1" s="1" t="inlineStr">
        <is>
          <t>Mobile Grooming Route Plan</t>
        </is>
      </c>
    </row>
    <row r="2" ht="30" customHeight="1">
      <c r="A2" s="2" t="inlineStr">
        <is>
          <t>Enter one stop per row and sort by service date, assigned groomer, and stop order. Planned times use the preceding active row; alerts prompt a human check.</t>
        </is>
      </c>
    </row>
    <row r="3"/>
    <row r="4" ht="38" customHeight="1">
      <c r="A4" s="14" t="inlineStr">
        <is>
          <t>Stop ID</t>
        </is>
      </c>
      <c r="B4" s="14" t="inlineStr">
        <is>
          <t>Service Date</t>
        </is>
      </c>
      <c r="C4" s="14" t="inlineStr">
        <is>
          <t>Stop Order</t>
        </is>
      </c>
      <c r="D4" s="14" t="inlineStr">
        <is>
          <t>Client</t>
        </is>
      </c>
      <c r="E4" s="14" t="inlineStr">
        <is>
          <t>Pet</t>
        </is>
      </c>
      <c r="F4" s="14" t="inlineStr">
        <is>
          <t>Service</t>
        </is>
      </c>
      <c r="G4" s="14" t="inlineStr">
        <is>
          <t>Service Address</t>
        </is>
      </c>
      <c r="H4" s="14" t="inlineStr">
        <is>
          <t>Window Start</t>
        </is>
      </c>
      <c r="I4" s="14" t="inlineStr">
        <is>
          <t>Window End</t>
        </is>
      </c>
      <c r="J4" s="14" t="inlineStr">
        <is>
          <t>Duration (Hours)</t>
        </is>
      </c>
      <c r="K4" s="14" t="inlineStr">
        <is>
          <t>Travel Allowance (Hours)</t>
        </is>
      </c>
      <c r="L4" s="14" t="inlineStr">
        <is>
          <t>Assigned Groomer</t>
        </is>
      </c>
      <c r="M4" s="14" t="inlineStr">
        <is>
          <t>Status</t>
        </is>
      </c>
      <c r="N4" s="14" t="inlineStr">
        <is>
          <t>Planned Arrival</t>
        </is>
      </c>
      <c r="O4" s="14" t="inlineStr">
        <is>
          <t>Planned Start</t>
        </is>
      </c>
      <c r="P4" s="14" t="inlineStr">
        <is>
          <t>Planned End</t>
        </is>
      </c>
      <c r="Q4" s="14" t="inlineStr">
        <is>
          <t>Window Check</t>
        </is>
      </c>
      <c r="R4" s="14" t="inlineStr">
        <is>
          <t>Route Hours</t>
        </is>
      </c>
      <c r="S4" s="14" t="inlineStr">
        <is>
          <t>Plan Alert</t>
        </is>
      </c>
    </row>
    <row r="5">
      <c r="A5" s="15" t="inlineStr">
        <is>
          <t>DEMO-001</t>
        </is>
      </c>
      <c r="B5" s="16" t="n">
        <v>46274</v>
      </c>
      <c r="C5" s="17" t="n">
        <v>1</v>
      </c>
      <c r="D5" s="15" t="inlineStr">
        <is>
          <t>Fictional Client Aster</t>
        </is>
      </c>
      <c r="E5" s="15" t="inlineStr">
        <is>
          <t>Fictional Pet Comet</t>
        </is>
      </c>
      <c r="F5" s="15" t="inlineStr">
        <is>
          <t>Bath &amp; Brush</t>
        </is>
      </c>
      <c r="G5" s="15" t="inlineStr">
        <is>
          <t>Fictional Stop 101, Example Cedar Loop</t>
        </is>
      </c>
      <c r="H5" s="18" t="n">
        <v>0.3333333333333333</v>
      </c>
      <c r="I5" s="18" t="n">
        <v>0.4166666666666667</v>
      </c>
      <c r="J5" s="19" t="n">
        <v>1.25</v>
      </c>
      <c r="K5" s="19" t="n">
        <v>0.5</v>
      </c>
      <c r="L5" s="15" t="inlineStr">
        <is>
          <t>Demo Groomer North</t>
        </is>
      </c>
      <c r="M5" s="15" t="inlineStr">
        <is>
          <t>Completed</t>
        </is>
      </c>
      <c r="N5" s="27">
        <f>IF(OR($A5="",$M5="Canceled",NOT(ISNUMBER($B5)),NOT(ISNUMBER($C5)),NOT(ISNUMBER($H5)),NOT(ISNUMBER($I5)),NOT(ISNUMBER($J5)),NOT(ISNUMBER($K5)),$L5="",$M5=""),"",IFERROR(IF(AND($B5=$B4,$L5=$L4,$C5&gt;$C4,$P4&lt;&gt;""),$P4+$K5/24,$B5+Assumptions!$B$4+$K5/24),""))</f>
        <v/>
      </c>
      <c r="O5" s="27">
        <f>IF(OR($N5="",NOT(ISNUMBER($B5)),NOT(ISNUMBER($H5))),"",IFERROR(MAX($N5,$B5+$H5),""))</f>
        <v/>
      </c>
      <c r="P5" s="27">
        <f>IF(OR($O5="",NOT(ISNUMBER($J5))),"",IFERROR($O5+$J5/24,""))</f>
        <v/>
      </c>
      <c r="Q5" s="6">
        <f>IF(OR($O5="",$P5="",NOT(ISNUMBER($B5)),NOT(ISNUMBER($H5)),NOT(ISNUMBER($I5))),"",IFERROR(IF($H5&gt;=$I5,"Check window",IF($O5&gt;$B5+$I5,"Starts after window",IF($P5&gt;$B5+$I5,"Ends after window","Fits window"))),"Check inputs"))</f>
        <v/>
      </c>
      <c r="R5" s="21">
        <f>IF(OR($M5="Canceled",NOT(ISNUMBER($J5)),NOT(ISNUMBER($K5))),"",IFERROR(SUM($J5,$K5),""))</f>
        <v/>
      </c>
      <c r="S5" s="6">
        <f>IF($A5="","",IF($M5="Canceled","Canceled",IF(OR($B5="",$C5="",$L5="",$M5=""),"Check inputs",IF(COUNTIFS($B$5:$B$104,$B5,$L$5:$L$104,$L5,$C$5:$C$104,$C5)&gt;1,"Duplicate order",IF($Q5&lt;&gt;"Fits window","Review window",IF(IFERROR(SUMIFS($R$5:$R$104,$B$5:$B$104,$B5,$L$5:$L$104,$L5,$M$5:$M$104,"&lt;&gt;Canceled"),0)&gt;Assumptions!$B$5,"Review day hours","Ready")))))</f>
        <v/>
      </c>
    </row>
    <row r="6">
      <c r="A6" s="15" t="inlineStr">
        <is>
          <t>DEMO-002</t>
        </is>
      </c>
      <c r="B6" s="16" t="n">
        <v>46274</v>
      </c>
      <c r="C6" s="17" t="n">
        <v>2</v>
      </c>
      <c r="D6" s="15" t="inlineStr">
        <is>
          <t>Fictional Client Birch</t>
        </is>
      </c>
      <c r="E6" s="15" t="inlineStr">
        <is>
          <t>Fictional Pet Pixel</t>
        </is>
      </c>
      <c r="F6" s="15" t="inlineStr">
        <is>
          <t>Full Groom</t>
        </is>
      </c>
      <c r="G6" s="15" t="inlineStr">
        <is>
          <t>Fictional Stop 202, Sample Willow Way</t>
        </is>
      </c>
      <c r="H6" s="18" t="n">
        <v>0.4270833333333333</v>
      </c>
      <c r="I6" s="18" t="n">
        <v>0.5208333333333334</v>
      </c>
      <c r="J6" s="19" t="n">
        <v>1.5</v>
      </c>
      <c r="K6" s="19" t="n">
        <v>0.25</v>
      </c>
      <c r="L6" s="15" t="inlineStr">
        <is>
          <t>Demo Groomer North</t>
        </is>
      </c>
      <c r="M6" s="15" t="inlineStr">
        <is>
          <t>Confirmed</t>
        </is>
      </c>
      <c r="N6" s="28">
        <f>IF(OR($A6="",$M6="Canceled",NOT(ISNUMBER($B6)),NOT(ISNUMBER($C6)),NOT(ISNUMBER($H6)),NOT(ISNUMBER($I6)),NOT(ISNUMBER($J6)),NOT(ISNUMBER($K6)),$L6="",$M6=""),"",IFERROR(IF(AND($B6=$B5,$L6=$L5,$C6&gt;$C5,$P5&lt;&gt;""),$P5+$K6/24,$B6+Assumptions!$B$4+$K6/24),""))</f>
        <v/>
      </c>
      <c r="O6" s="28">
        <f>IF(OR($N6="",NOT(ISNUMBER($B6)),NOT(ISNUMBER($H6))),"",IFERROR(MAX($N6,$B6+$H6),""))</f>
        <v/>
      </c>
      <c r="P6" s="28">
        <f>IF(OR($O6="",NOT(ISNUMBER($J6))),"",IFERROR($O6+$J6/24,""))</f>
        <v/>
      </c>
      <c r="Q6" s="10">
        <f>IF(OR($O6="",$P6="",NOT(ISNUMBER($B6)),NOT(ISNUMBER($H6)),NOT(ISNUMBER($I6))),"",IFERROR(IF($H6&gt;=$I6,"Check window",IF($O6&gt;$B6+$I6,"Starts after window",IF($P6&gt;$B6+$I6,"Ends after window","Fits window"))),"Check inputs"))</f>
        <v/>
      </c>
      <c r="R6" s="23">
        <f>IF(OR($M6="Canceled",NOT(ISNUMBER($J6)),NOT(ISNUMBER($K6))),"",IFERROR(SUM($J6,$K6),""))</f>
        <v/>
      </c>
      <c r="S6" s="10">
        <f>IF($A6="","",IF($M6="Canceled","Canceled",IF(OR($B6="",$C6="",$L6="",$M6=""),"Check inputs",IF(COUNTIFS($B$5:$B$104,$B6,$L$5:$L$104,$L6,$C$5:$C$104,$C6)&gt;1,"Duplicate order",IF($Q6&lt;&gt;"Fits window","Review window",IF(IFERROR(SUMIFS($R$5:$R$104,$B$5:$B$104,$B6,$L$5:$L$104,$L6,$M$5:$M$104,"&lt;&gt;Canceled"),0)&gt;Assumptions!$B$5,"Review day hours","Ready")))))</f>
        <v/>
      </c>
    </row>
    <row r="7">
      <c r="A7" s="15" t="inlineStr">
        <is>
          <t>DEMO-003</t>
        </is>
      </c>
      <c r="B7" s="16" t="n">
        <v>46274</v>
      </c>
      <c r="C7" s="17" t="n">
        <v>3</v>
      </c>
      <c r="D7" s="15" t="inlineStr">
        <is>
          <t>Fictional Client Clover</t>
        </is>
      </c>
      <c r="E7" s="15" t="inlineStr">
        <is>
          <t>Fictional Pet Waffles</t>
        </is>
      </c>
      <c r="F7" s="15" t="inlineStr">
        <is>
          <t>De-shed</t>
        </is>
      </c>
      <c r="G7" s="15" t="inlineStr">
        <is>
          <t>Fictional Stop 303, Imaginary Maple Lane</t>
        </is>
      </c>
      <c r="H7" s="18" t="n">
        <v>0.5</v>
      </c>
      <c r="I7" s="18" t="n">
        <v>0.5833333333333334</v>
      </c>
      <c r="J7" s="19" t="n">
        <v>1.25</v>
      </c>
      <c r="K7" s="19" t="n">
        <v>0.25</v>
      </c>
      <c r="L7" s="15" t="inlineStr">
        <is>
          <t>Demo Groomer North</t>
        </is>
      </c>
      <c r="M7" s="15" t="inlineStr">
        <is>
          <t>Scheduled</t>
        </is>
      </c>
      <c r="N7" s="27">
        <f>IF(OR($A7="",$M7="Canceled",NOT(ISNUMBER($B7)),NOT(ISNUMBER($C7)),NOT(ISNUMBER($H7)),NOT(ISNUMBER($I7)),NOT(ISNUMBER($J7)),NOT(ISNUMBER($K7)),$L7="",$M7=""),"",IFERROR(IF(AND($B7=$B6,$L7=$L6,$C7&gt;$C6,$P6&lt;&gt;""),$P6+$K7/24,$B7+Assumptions!$B$4+$K7/24),""))</f>
        <v/>
      </c>
      <c r="O7" s="27">
        <f>IF(OR($N7="",NOT(ISNUMBER($B7)),NOT(ISNUMBER($H7))),"",IFERROR(MAX($N7,$B7+$H7),""))</f>
        <v/>
      </c>
      <c r="P7" s="27">
        <f>IF(OR($O7="",NOT(ISNUMBER($J7))),"",IFERROR($O7+$J7/24,""))</f>
        <v/>
      </c>
      <c r="Q7" s="6">
        <f>IF(OR($O7="",$P7="",NOT(ISNUMBER($B7)),NOT(ISNUMBER($H7)),NOT(ISNUMBER($I7))),"",IFERROR(IF($H7&gt;=$I7,"Check window",IF($O7&gt;$B7+$I7,"Starts after window",IF($P7&gt;$B7+$I7,"Ends after window","Fits window"))),"Check inputs"))</f>
        <v/>
      </c>
      <c r="R7" s="21">
        <f>IF(OR($M7="Canceled",NOT(ISNUMBER($J7)),NOT(ISNUMBER($K7))),"",IFERROR(SUM($J7,$K7),""))</f>
        <v/>
      </c>
      <c r="S7" s="6">
        <f>IF($A7="","",IF($M7="Canceled","Canceled",IF(OR($B7="",$C7="",$L7="",$M7=""),"Check inputs",IF(COUNTIFS($B$5:$B$104,$B7,$L$5:$L$104,$L7,$C$5:$C$104,$C7)&gt;1,"Duplicate order",IF($Q7&lt;&gt;"Fits window","Review window",IF(IFERROR(SUMIFS($R$5:$R$104,$B$5:$B$104,$B7,$L$5:$L$104,$L7,$M$5:$M$104,"&lt;&gt;Canceled"),0)&gt;Assumptions!$B$5,"Review day hours","Ready")))))</f>
        <v/>
      </c>
    </row>
    <row r="8">
      <c r="A8" s="15" t="inlineStr">
        <is>
          <t>DEMO-004</t>
        </is>
      </c>
      <c r="B8" s="16" t="n">
        <v>46274</v>
      </c>
      <c r="C8" s="17" t="n">
        <v>4</v>
      </c>
      <c r="D8" s="15" t="inlineStr">
        <is>
          <t>Fictional Client Dune</t>
        </is>
      </c>
      <c r="E8" s="15" t="inlineStr">
        <is>
          <t>Fictional Pet Sprout</t>
        </is>
      </c>
      <c r="F8" s="15" t="inlineStr">
        <is>
          <t>Nail Trim</t>
        </is>
      </c>
      <c r="G8" s="15" t="inlineStr">
        <is>
          <t>Fictional Stop 404, Example Juniper Court</t>
        </is>
      </c>
      <c r="H8" s="18" t="n">
        <v>0.5625</v>
      </c>
      <c r="I8" s="18" t="n">
        <v>0.6041666666666666</v>
      </c>
      <c r="J8" s="19" t="n">
        <v>0.25</v>
      </c>
      <c r="K8" s="19" t="n">
        <v>0.25</v>
      </c>
      <c r="L8" s="15" t="inlineStr">
        <is>
          <t>Demo Groomer North</t>
        </is>
      </c>
      <c r="M8" s="15" t="inlineStr">
        <is>
          <t>Confirmed</t>
        </is>
      </c>
      <c r="N8" s="28">
        <f>IF(OR($A8="",$M8="Canceled",NOT(ISNUMBER($B8)),NOT(ISNUMBER($C8)),NOT(ISNUMBER($H8)),NOT(ISNUMBER($I8)),NOT(ISNUMBER($J8)),NOT(ISNUMBER($K8)),$L8="",$M8=""),"",IFERROR(IF(AND($B8=$B7,$L8=$L7,$C8&gt;$C7,$P7&lt;&gt;""),$P7+$K8/24,$B8+Assumptions!$B$4+$K8/24),""))</f>
        <v/>
      </c>
      <c r="O8" s="28">
        <f>IF(OR($N8="",NOT(ISNUMBER($B8)),NOT(ISNUMBER($H8))),"",IFERROR(MAX($N8,$B8+$H8),""))</f>
        <v/>
      </c>
      <c r="P8" s="28">
        <f>IF(OR($O8="",NOT(ISNUMBER($J8))),"",IFERROR($O8+$J8/24,""))</f>
        <v/>
      </c>
      <c r="Q8" s="10">
        <f>IF(OR($O8="",$P8="",NOT(ISNUMBER($B8)),NOT(ISNUMBER($H8)),NOT(ISNUMBER($I8))),"",IFERROR(IF($H8&gt;=$I8,"Check window",IF($O8&gt;$B8+$I8,"Starts after window",IF($P8&gt;$B8+$I8,"Ends after window","Fits window"))),"Check inputs"))</f>
        <v/>
      </c>
      <c r="R8" s="23">
        <f>IF(OR($M8="Canceled",NOT(ISNUMBER($J8)),NOT(ISNUMBER($K8))),"",IFERROR(SUM($J8,$K8),""))</f>
        <v/>
      </c>
      <c r="S8" s="10">
        <f>IF($A8="","",IF($M8="Canceled","Canceled",IF(OR($B8="",$C8="",$L8="",$M8=""),"Check inputs",IF(COUNTIFS($B$5:$B$104,$B8,$L$5:$L$104,$L8,$C$5:$C$104,$C8)&gt;1,"Duplicate order",IF($Q8&lt;&gt;"Fits window","Review window",IF(IFERROR(SUMIFS($R$5:$R$104,$B$5:$B$104,$B8,$L$5:$L$104,$L8,$M$5:$M$104,"&lt;&gt;Canceled"),0)&gt;Assumptions!$B$5,"Review day hours","Ready")))))</f>
        <v/>
      </c>
    </row>
    <row r="9">
      <c r="A9" s="15" t="inlineStr">
        <is>
          <t>DEMO-005</t>
        </is>
      </c>
      <c r="B9" s="16" t="n">
        <v>46274</v>
      </c>
      <c r="C9" s="17" t="n">
        <v>1</v>
      </c>
      <c r="D9" s="15" t="inlineStr">
        <is>
          <t>Fictional Client Ember</t>
        </is>
      </c>
      <c r="E9" s="15" t="inlineStr">
        <is>
          <t>Fictional Pet Orbit</t>
        </is>
      </c>
      <c r="F9" s="15" t="inlineStr">
        <is>
          <t>Full Groom</t>
        </is>
      </c>
      <c r="G9" s="15" t="inlineStr">
        <is>
          <t>Fictional Stop 505, Sample Aspen Avenue</t>
        </is>
      </c>
      <c r="H9" s="18" t="n">
        <v>0.34375</v>
      </c>
      <c r="I9" s="18" t="n">
        <v>0.4583333333333333</v>
      </c>
      <c r="J9" s="19" t="n">
        <v>2</v>
      </c>
      <c r="K9" s="19" t="n">
        <v>0.25</v>
      </c>
      <c r="L9" s="15" t="inlineStr">
        <is>
          <t>Demo Groomer South</t>
        </is>
      </c>
      <c r="M9" s="15" t="inlineStr">
        <is>
          <t>Confirmed</t>
        </is>
      </c>
      <c r="N9" s="27">
        <f>IF(OR($A9="",$M9="Canceled",NOT(ISNUMBER($B9)),NOT(ISNUMBER($C9)),NOT(ISNUMBER($H9)),NOT(ISNUMBER($I9)),NOT(ISNUMBER($J9)),NOT(ISNUMBER($K9)),$L9="",$M9=""),"",IFERROR(IF(AND($B9=$B8,$L9=$L8,$C9&gt;$C8,$P8&lt;&gt;""),$P8+$K9/24,$B9+Assumptions!$B$4+$K9/24),""))</f>
        <v/>
      </c>
      <c r="O9" s="27">
        <f>IF(OR($N9="",NOT(ISNUMBER($B9)),NOT(ISNUMBER($H9))),"",IFERROR(MAX($N9,$B9+$H9),""))</f>
        <v/>
      </c>
      <c r="P9" s="27">
        <f>IF(OR($O9="",NOT(ISNUMBER($J9))),"",IFERROR($O9+$J9/24,""))</f>
        <v/>
      </c>
      <c r="Q9" s="6">
        <f>IF(OR($O9="",$P9="",NOT(ISNUMBER($B9)),NOT(ISNUMBER($H9)),NOT(ISNUMBER($I9))),"",IFERROR(IF($H9&gt;=$I9,"Check window",IF($O9&gt;$B9+$I9,"Starts after window",IF($P9&gt;$B9+$I9,"Ends after window","Fits window"))),"Check inputs"))</f>
        <v/>
      </c>
      <c r="R9" s="21">
        <f>IF(OR($M9="Canceled",NOT(ISNUMBER($J9)),NOT(ISNUMBER($K9))),"",IFERROR(SUM($J9,$K9),""))</f>
        <v/>
      </c>
      <c r="S9" s="6">
        <f>IF($A9="","",IF($M9="Canceled","Canceled",IF(OR($B9="",$C9="",$L9="",$M9=""),"Check inputs",IF(COUNTIFS($B$5:$B$104,$B9,$L$5:$L$104,$L9,$C$5:$C$104,$C9)&gt;1,"Duplicate order",IF($Q9&lt;&gt;"Fits window","Review window",IF(IFERROR(SUMIFS($R$5:$R$104,$B$5:$B$104,$B9,$L$5:$L$104,$L9,$M$5:$M$104,"&lt;&gt;Canceled"),0)&gt;Assumptions!$B$5,"Review day hours","Ready")))))</f>
        <v/>
      </c>
    </row>
    <row r="10">
      <c r="A10" s="15" t="inlineStr">
        <is>
          <t>DEMO-006</t>
        </is>
      </c>
      <c r="B10" s="16" t="n">
        <v>46274</v>
      </c>
      <c r="C10" s="17" t="n">
        <v>2</v>
      </c>
      <c r="D10" s="15" t="inlineStr">
        <is>
          <t>Fictional Client Fable</t>
        </is>
      </c>
      <c r="E10" s="15" t="inlineStr">
        <is>
          <t>Fictional Pet Nimbus</t>
        </is>
      </c>
      <c r="F10" s="15" t="inlineStr">
        <is>
          <t>Bath &amp; Brush</t>
        </is>
      </c>
      <c r="G10" s="15" t="inlineStr">
        <is>
          <t>Fictional Stop 606, Imaginary Birch Bend</t>
        </is>
      </c>
      <c r="H10" s="18" t="n">
        <v>0.4375</v>
      </c>
      <c r="I10" s="18" t="n">
        <v>0.5208333333333334</v>
      </c>
      <c r="J10" s="19" t="n">
        <v>1</v>
      </c>
      <c r="K10" s="19" t="n">
        <v>0.25</v>
      </c>
      <c r="L10" s="15" t="inlineStr">
        <is>
          <t>Demo Groomer South</t>
        </is>
      </c>
      <c r="M10" s="15" t="inlineStr">
        <is>
          <t>Scheduled</t>
        </is>
      </c>
      <c r="N10" s="28">
        <f>IF(OR($A10="",$M10="Canceled",NOT(ISNUMBER($B10)),NOT(ISNUMBER($C10)),NOT(ISNUMBER($H10)),NOT(ISNUMBER($I10)),NOT(ISNUMBER($J10)),NOT(ISNUMBER($K10)),$L10="",$M10=""),"",IFERROR(IF(AND($B10=$B9,$L10=$L9,$C10&gt;$C9,$P9&lt;&gt;""),$P9+$K10/24,$B10+Assumptions!$B$4+$K10/24),""))</f>
        <v/>
      </c>
      <c r="O10" s="28">
        <f>IF(OR($N10="",NOT(ISNUMBER($B10)),NOT(ISNUMBER($H10))),"",IFERROR(MAX($N10,$B10+$H10),""))</f>
        <v/>
      </c>
      <c r="P10" s="28">
        <f>IF(OR($O10="",NOT(ISNUMBER($J10))),"",IFERROR($O10+$J10/24,""))</f>
        <v/>
      </c>
      <c r="Q10" s="10">
        <f>IF(OR($O10="",$P10="",NOT(ISNUMBER($B10)),NOT(ISNUMBER($H10)),NOT(ISNUMBER($I10))),"",IFERROR(IF($H10&gt;=$I10,"Check window",IF($O10&gt;$B10+$I10,"Starts after window",IF($P10&gt;$B10+$I10,"Ends after window","Fits window"))),"Check inputs"))</f>
        <v/>
      </c>
      <c r="R10" s="23">
        <f>IF(OR($M10="Canceled",NOT(ISNUMBER($J10)),NOT(ISNUMBER($K10))),"",IFERROR(SUM($J10,$K10),""))</f>
        <v/>
      </c>
      <c r="S10" s="10">
        <f>IF($A10="","",IF($M10="Canceled","Canceled",IF(OR($B10="",$C10="",$L10="",$M10=""),"Check inputs",IF(COUNTIFS($B$5:$B$104,$B10,$L$5:$L$104,$L10,$C$5:$C$104,$C10)&gt;1,"Duplicate order",IF($Q10&lt;&gt;"Fits window","Review window",IF(IFERROR(SUMIFS($R$5:$R$104,$B$5:$B$104,$B10,$L$5:$L$104,$L10,$M$5:$M$104,"&lt;&gt;Canceled"),0)&gt;Assumptions!$B$5,"Review day hours","Ready")))))</f>
        <v/>
      </c>
    </row>
    <row r="11">
      <c r="A11" s="15" t="inlineStr">
        <is>
          <t>DEMO-007</t>
        </is>
      </c>
      <c r="B11" s="16" t="n">
        <v>46274</v>
      </c>
      <c r="C11" s="17" t="n">
        <v>3</v>
      </c>
      <c r="D11" s="15" t="inlineStr">
        <is>
          <t>Fictional Client Glimmer</t>
        </is>
      </c>
      <c r="E11" s="15" t="inlineStr">
        <is>
          <t>Fictional Pet Taffy</t>
        </is>
      </c>
      <c r="F11" s="15" t="inlineStr">
        <is>
          <t>Full Groom</t>
        </is>
      </c>
      <c r="G11" s="15" t="inlineStr">
        <is>
          <t>Fictional Stop 707, Example Sycamore Street</t>
        </is>
      </c>
      <c r="H11" s="18" t="n">
        <v>0.5</v>
      </c>
      <c r="I11" s="18" t="n">
        <v>0.5833333333333334</v>
      </c>
      <c r="J11" s="19" t="n">
        <v>1.5</v>
      </c>
      <c r="K11" s="19" t="n">
        <v>0.5</v>
      </c>
      <c r="L11" s="15" t="inlineStr">
        <is>
          <t>Demo Groomer South</t>
        </is>
      </c>
      <c r="M11" s="15" t="inlineStr">
        <is>
          <t>On Hold</t>
        </is>
      </c>
      <c r="N11" s="27">
        <f>IF(OR($A11="",$M11="Canceled",NOT(ISNUMBER($B11)),NOT(ISNUMBER($C11)),NOT(ISNUMBER($H11)),NOT(ISNUMBER($I11)),NOT(ISNUMBER($J11)),NOT(ISNUMBER($K11)),$L11="",$M11=""),"",IFERROR(IF(AND($B11=$B10,$L11=$L10,$C11&gt;$C10,$P10&lt;&gt;""),$P10+$K11/24,$B11+Assumptions!$B$4+$K11/24),""))</f>
        <v/>
      </c>
      <c r="O11" s="27">
        <f>IF(OR($N11="",NOT(ISNUMBER($B11)),NOT(ISNUMBER($H11))),"",IFERROR(MAX($N11,$B11+$H11),""))</f>
        <v/>
      </c>
      <c r="P11" s="27">
        <f>IF(OR($O11="",NOT(ISNUMBER($J11))),"",IFERROR($O11+$J11/24,""))</f>
        <v/>
      </c>
      <c r="Q11" s="6">
        <f>IF(OR($O11="",$P11="",NOT(ISNUMBER($B11)),NOT(ISNUMBER($H11)),NOT(ISNUMBER($I11))),"",IFERROR(IF($H11&gt;=$I11,"Check window",IF($O11&gt;$B11+$I11,"Starts after window",IF($P11&gt;$B11+$I11,"Ends after window","Fits window"))),"Check inputs"))</f>
        <v/>
      </c>
      <c r="R11" s="21">
        <f>IF(OR($M11="Canceled",NOT(ISNUMBER($J11)),NOT(ISNUMBER($K11))),"",IFERROR(SUM($J11,$K11),""))</f>
        <v/>
      </c>
      <c r="S11" s="6">
        <f>IF($A11="","",IF($M11="Canceled","Canceled",IF(OR($B11="",$C11="",$L11="",$M11=""),"Check inputs",IF(COUNTIFS($B$5:$B$104,$B11,$L$5:$L$104,$L11,$C$5:$C$104,$C11)&gt;1,"Duplicate order",IF($Q11&lt;&gt;"Fits window","Review window",IF(IFERROR(SUMIFS($R$5:$R$104,$B$5:$B$104,$B11,$L$5:$L$104,$L11,$M$5:$M$104,"&lt;&gt;Canceled"),0)&gt;Assumptions!$B$5,"Review day hours","Ready")))))</f>
        <v/>
      </c>
    </row>
    <row r="12">
      <c r="A12" s="15" t="inlineStr">
        <is>
          <t>DEMO-008</t>
        </is>
      </c>
      <c r="B12" s="16" t="n">
        <v>46275</v>
      </c>
      <c r="C12" s="17" t="n">
        <v>1</v>
      </c>
      <c r="D12" s="15" t="inlineStr">
        <is>
          <t>Fictional Client Harbor</t>
        </is>
      </c>
      <c r="E12" s="15" t="inlineStr">
        <is>
          <t>Fictional Pet Moxie</t>
        </is>
      </c>
      <c r="F12" s="15" t="inlineStr">
        <is>
          <t>Full Groom</t>
        </is>
      </c>
      <c r="G12" s="15" t="inlineStr">
        <is>
          <t>Fictional Stop 808, Sample Pine Passage</t>
        </is>
      </c>
      <c r="H12" s="18" t="n">
        <v>0.3541666666666667</v>
      </c>
      <c r="I12" s="18" t="n">
        <v>0.5416666666666666</v>
      </c>
      <c r="J12" s="19" t="n">
        <v>4</v>
      </c>
      <c r="K12" s="19" t="n">
        <v>0.5</v>
      </c>
      <c r="L12" s="15" t="inlineStr">
        <is>
          <t>Demo Groomer North</t>
        </is>
      </c>
      <c r="M12" s="15" t="inlineStr">
        <is>
          <t>Confirmed</t>
        </is>
      </c>
      <c r="N12" s="28">
        <f>IF(OR($A12="",$M12="Canceled",NOT(ISNUMBER($B12)),NOT(ISNUMBER($C12)),NOT(ISNUMBER($H12)),NOT(ISNUMBER($I12)),NOT(ISNUMBER($J12)),NOT(ISNUMBER($K12)),$L12="",$M12=""),"",IFERROR(IF(AND($B12=$B11,$L12=$L11,$C12&gt;$C11,$P11&lt;&gt;""),$P11+$K12/24,$B12+Assumptions!$B$4+$K12/24),""))</f>
        <v/>
      </c>
      <c r="O12" s="28">
        <f>IF(OR($N12="",NOT(ISNUMBER($B12)),NOT(ISNUMBER($H12))),"",IFERROR(MAX($N12,$B12+$H12),""))</f>
        <v/>
      </c>
      <c r="P12" s="28">
        <f>IF(OR($O12="",NOT(ISNUMBER($J12))),"",IFERROR($O12+$J12/24,""))</f>
        <v/>
      </c>
      <c r="Q12" s="10">
        <f>IF(OR($O12="",$P12="",NOT(ISNUMBER($B12)),NOT(ISNUMBER($H12)),NOT(ISNUMBER($I12))),"",IFERROR(IF($H12&gt;=$I12,"Check window",IF($O12&gt;$B12+$I12,"Starts after window",IF($P12&gt;$B12+$I12,"Ends after window","Fits window"))),"Check inputs"))</f>
        <v/>
      </c>
      <c r="R12" s="23">
        <f>IF(OR($M12="Canceled",NOT(ISNUMBER($J12)),NOT(ISNUMBER($K12))),"",IFERROR(SUM($J12,$K12),""))</f>
        <v/>
      </c>
      <c r="S12" s="10">
        <f>IF($A12="","",IF($M12="Canceled","Canceled",IF(OR($B12="",$C12="",$L12="",$M12=""),"Check inputs",IF(COUNTIFS($B$5:$B$104,$B12,$L$5:$L$104,$L12,$C$5:$C$104,$C12)&gt;1,"Duplicate order",IF($Q12&lt;&gt;"Fits window","Review window",IF(IFERROR(SUMIFS($R$5:$R$104,$B$5:$B$104,$B12,$L$5:$L$104,$L12,$M$5:$M$104,"&lt;&gt;Canceled"),0)&gt;Assumptions!$B$5,"Review day hours","Ready")))))</f>
        <v/>
      </c>
    </row>
    <row r="13">
      <c r="A13" s="15" t="inlineStr">
        <is>
          <t>DEMO-009</t>
        </is>
      </c>
      <c r="B13" s="16" t="n">
        <v>46275</v>
      </c>
      <c r="C13" s="17" t="n">
        <v>2</v>
      </c>
      <c r="D13" s="15" t="inlineStr">
        <is>
          <t>Fictional Client Indigo</t>
        </is>
      </c>
      <c r="E13" s="15" t="inlineStr">
        <is>
          <t>Fictional Pet Pogo</t>
        </is>
      </c>
      <c r="F13" s="15" t="inlineStr">
        <is>
          <t>Bath &amp; Brush</t>
        </is>
      </c>
      <c r="G13" s="15" t="inlineStr">
        <is>
          <t>Fictional Stop 909, Imaginary Oak Oval</t>
        </is>
      </c>
      <c r="H13" s="18" t="n">
        <v>0.53125</v>
      </c>
      <c r="I13" s="18" t="n">
        <v>0.6041666666666666</v>
      </c>
      <c r="J13" s="19" t="n">
        <v>1.25</v>
      </c>
      <c r="K13" s="19" t="n">
        <v>0.25</v>
      </c>
      <c r="L13" s="15" t="inlineStr">
        <is>
          <t>Demo Groomer North</t>
        </is>
      </c>
      <c r="M13" s="15" t="inlineStr">
        <is>
          <t>Scheduled</t>
        </is>
      </c>
      <c r="N13" s="27">
        <f>IF(OR($A13="",$M13="Canceled",NOT(ISNUMBER($B13)),NOT(ISNUMBER($C13)),NOT(ISNUMBER($H13)),NOT(ISNUMBER($I13)),NOT(ISNUMBER($J13)),NOT(ISNUMBER($K13)),$L13="",$M13=""),"",IFERROR(IF(AND($B13=$B12,$L13=$L12,$C13&gt;$C12,$P12&lt;&gt;""),$P12+$K13/24,$B13+Assumptions!$B$4+$K13/24),""))</f>
        <v/>
      </c>
      <c r="O13" s="27">
        <f>IF(OR($N13="",NOT(ISNUMBER($B13)),NOT(ISNUMBER($H13))),"",IFERROR(MAX($N13,$B13+$H13),""))</f>
        <v/>
      </c>
      <c r="P13" s="27">
        <f>IF(OR($O13="",NOT(ISNUMBER($J13))),"",IFERROR($O13+$J13/24,""))</f>
        <v/>
      </c>
      <c r="Q13" s="6">
        <f>IF(OR($O13="",$P13="",NOT(ISNUMBER($B13)),NOT(ISNUMBER($H13)),NOT(ISNUMBER($I13))),"",IFERROR(IF($H13&gt;=$I13,"Check window",IF($O13&gt;$B13+$I13,"Starts after window",IF($P13&gt;$B13+$I13,"Ends after window","Fits window"))),"Check inputs"))</f>
        <v/>
      </c>
      <c r="R13" s="21">
        <f>IF(OR($M13="Canceled",NOT(ISNUMBER($J13)),NOT(ISNUMBER($K13))),"",IFERROR(SUM($J13,$K13),""))</f>
        <v/>
      </c>
      <c r="S13" s="6">
        <f>IF($A13="","",IF($M13="Canceled","Canceled",IF(OR($B13="",$C13="",$L13="",$M13=""),"Check inputs",IF(COUNTIFS($B$5:$B$104,$B13,$L$5:$L$104,$L13,$C$5:$C$104,$C13)&gt;1,"Duplicate order",IF($Q13&lt;&gt;"Fits window","Review window",IF(IFERROR(SUMIFS($R$5:$R$104,$B$5:$B$104,$B13,$L$5:$L$104,$L13,$M$5:$M$104,"&lt;&gt;Canceled"),0)&gt;Assumptions!$B$5,"Review day hours","Ready")))))</f>
        <v/>
      </c>
    </row>
    <row r="14">
      <c r="A14" s="15" t="inlineStr">
        <is>
          <t>DEMO-010</t>
        </is>
      </c>
      <c r="B14" s="16" t="n">
        <v>46275</v>
      </c>
      <c r="C14" s="17" t="n">
        <v>3</v>
      </c>
      <c r="D14" s="15" t="inlineStr">
        <is>
          <t>Fictional Client Juniper</t>
        </is>
      </c>
      <c r="E14" s="15" t="inlineStr">
        <is>
          <t>Fictional Pet Quasar</t>
        </is>
      </c>
      <c r="F14" s="15" t="inlineStr">
        <is>
          <t>De-shed</t>
        </is>
      </c>
      <c r="G14" s="15" t="inlineStr">
        <is>
          <t>Fictional Stop 1001, Example Fir Crossing</t>
        </is>
      </c>
      <c r="H14" s="18" t="n">
        <v>0.625</v>
      </c>
      <c r="I14" s="18" t="n">
        <v>0.7083333333333334</v>
      </c>
      <c r="J14" s="19" t="n">
        <v>1.5</v>
      </c>
      <c r="K14" s="19" t="n">
        <v>2</v>
      </c>
      <c r="L14" s="15" t="inlineStr">
        <is>
          <t>Demo Groomer North</t>
        </is>
      </c>
      <c r="M14" s="15" t="inlineStr">
        <is>
          <t>Confirmed</t>
        </is>
      </c>
      <c r="N14" s="28">
        <f>IF(OR($A14="",$M14="Canceled",NOT(ISNUMBER($B14)),NOT(ISNUMBER($C14)),NOT(ISNUMBER($H14)),NOT(ISNUMBER($I14)),NOT(ISNUMBER($J14)),NOT(ISNUMBER($K14)),$L14="",$M14=""),"",IFERROR(IF(AND($B14=$B13,$L14=$L13,$C14&gt;$C13,$P13&lt;&gt;""),$P13+$K14/24,$B14+Assumptions!$B$4+$K14/24),""))</f>
        <v/>
      </c>
      <c r="O14" s="28">
        <f>IF(OR($N14="",NOT(ISNUMBER($B14)),NOT(ISNUMBER($H14))),"",IFERROR(MAX($N14,$B14+$H14),""))</f>
        <v/>
      </c>
      <c r="P14" s="28">
        <f>IF(OR($O14="",NOT(ISNUMBER($J14))),"",IFERROR($O14+$J14/24,""))</f>
        <v/>
      </c>
      <c r="Q14" s="10">
        <f>IF(OR($O14="",$P14="",NOT(ISNUMBER($B14)),NOT(ISNUMBER($H14)),NOT(ISNUMBER($I14))),"",IFERROR(IF($H14&gt;=$I14,"Check window",IF($O14&gt;$B14+$I14,"Starts after window",IF($P14&gt;$B14+$I14,"Ends after window","Fits window"))),"Check inputs"))</f>
        <v/>
      </c>
      <c r="R14" s="23">
        <f>IF(OR($M14="Canceled",NOT(ISNUMBER($J14)),NOT(ISNUMBER($K14))),"",IFERROR(SUM($J14,$K14),""))</f>
        <v/>
      </c>
      <c r="S14" s="10">
        <f>IF($A14="","",IF($M14="Canceled","Canceled",IF(OR($B14="",$C14="",$L14="",$M14=""),"Check inputs",IF(COUNTIFS($B$5:$B$104,$B14,$L$5:$L$104,$L14,$C$5:$C$104,$C14)&gt;1,"Duplicate order",IF($Q14&lt;&gt;"Fits window","Review window",IF(IFERROR(SUMIFS($R$5:$R$104,$B$5:$B$104,$B14,$L$5:$L$104,$L14,$M$5:$M$104,"&lt;&gt;Canceled"),0)&gt;Assumptions!$B$5,"Review day hours","Ready")))))</f>
        <v/>
      </c>
    </row>
    <row r="15">
      <c r="A15" s="15" t="n"/>
      <c r="B15" s="16" t="n"/>
      <c r="C15" s="17" t="n"/>
      <c r="D15" s="15" t="n"/>
      <c r="E15" s="15" t="n"/>
      <c r="F15" s="15" t="n"/>
      <c r="G15" s="15" t="n"/>
      <c r="H15" s="18" t="n"/>
      <c r="I15" s="18" t="n"/>
      <c r="J15" s="19" t="n"/>
      <c r="K15" s="19" t="n"/>
      <c r="L15" s="15" t="n"/>
      <c r="M15" s="15" t="n"/>
      <c r="N15" s="27">
        <f>IF(OR($A15="",$M15="Canceled",NOT(ISNUMBER($B15)),NOT(ISNUMBER($C15)),NOT(ISNUMBER($H15)),NOT(ISNUMBER($I15)),NOT(ISNUMBER($J15)),NOT(ISNUMBER($K15)),$L15="",$M15=""),"",IFERROR(IF(AND($B15=$B14,$L15=$L14,$C15&gt;$C14,$P14&lt;&gt;""),$P14+$K15/24,$B15+Assumptions!$B$4+$K15/24),""))</f>
        <v/>
      </c>
      <c r="O15" s="27">
        <f>IF(OR($N15="",NOT(ISNUMBER($B15)),NOT(ISNUMBER($H15))),"",IFERROR(MAX($N15,$B15+$H15),""))</f>
        <v/>
      </c>
      <c r="P15" s="27">
        <f>IF(OR($O15="",NOT(ISNUMBER($J15))),"",IFERROR($O15+$J15/24,""))</f>
        <v/>
      </c>
      <c r="Q15" s="6">
        <f>IF(OR($O15="",$P15="",NOT(ISNUMBER($B15)),NOT(ISNUMBER($H15)),NOT(ISNUMBER($I15))),"",IFERROR(IF($H15&gt;=$I15,"Check window",IF($O15&gt;$B15+$I15,"Starts after window",IF($P15&gt;$B15+$I15,"Ends after window","Fits window"))),"Check inputs"))</f>
        <v/>
      </c>
      <c r="R15" s="21">
        <f>IF(OR($M15="Canceled",NOT(ISNUMBER($J15)),NOT(ISNUMBER($K15))),"",IFERROR(SUM($J15,$K15),""))</f>
        <v/>
      </c>
      <c r="S15" s="6">
        <f>IF($A15="","",IF($M15="Canceled","Canceled",IF(OR($B15="",$C15="",$L15="",$M15=""),"Check inputs",IF(COUNTIFS($B$5:$B$104,$B15,$L$5:$L$104,$L15,$C$5:$C$104,$C15)&gt;1,"Duplicate order",IF($Q15&lt;&gt;"Fits window","Review window",IF(IFERROR(SUMIFS($R$5:$R$104,$B$5:$B$104,$B15,$L$5:$L$104,$L15,$M$5:$M$104,"&lt;&gt;Canceled"),0)&gt;Assumptions!$B$5,"Review day hours","Ready")))))</f>
        <v/>
      </c>
    </row>
    <row r="16">
      <c r="A16" s="15" t="n"/>
      <c r="B16" s="16" t="n"/>
      <c r="C16" s="17" t="n"/>
      <c r="D16" s="15" t="n"/>
      <c r="E16" s="15" t="n"/>
      <c r="F16" s="15" t="n"/>
      <c r="G16" s="15" t="n"/>
      <c r="H16" s="18" t="n"/>
      <c r="I16" s="18" t="n"/>
      <c r="J16" s="19" t="n"/>
      <c r="K16" s="19" t="n"/>
      <c r="L16" s="15" t="n"/>
      <c r="M16" s="15" t="n"/>
      <c r="N16" s="28">
        <f>IF(OR($A16="",$M16="Canceled",NOT(ISNUMBER($B16)),NOT(ISNUMBER($C16)),NOT(ISNUMBER($H16)),NOT(ISNUMBER($I16)),NOT(ISNUMBER($J16)),NOT(ISNUMBER($K16)),$L16="",$M16=""),"",IFERROR(IF(AND($B16=$B15,$L16=$L15,$C16&gt;$C15,$P15&lt;&gt;""),$P15+$K16/24,$B16+Assumptions!$B$4+$K16/24),""))</f>
        <v/>
      </c>
      <c r="O16" s="28">
        <f>IF(OR($N16="",NOT(ISNUMBER($B16)),NOT(ISNUMBER($H16))),"",IFERROR(MAX($N16,$B16+$H16),""))</f>
        <v/>
      </c>
      <c r="P16" s="28">
        <f>IF(OR($O16="",NOT(ISNUMBER($J16))),"",IFERROR($O16+$J16/24,""))</f>
        <v/>
      </c>
      <c r="Q16" s="10">
        <f>IF(OR($O16="",$P16="",NOT(ISNUMBER($B16)),NOT(ISNUMBER($H16)),NOT(ISNUMBER($I16))),"",IFERROR(IF($H16&gt;=$I16,"Check window",IF($O16&gt;$B16+$I16,"Starts after window",IF($P16&gt;$B16+$I16,"Ends after window","Fits window"))),"Check inputs"))</f>
        <v/>
      </c>
      <c r="R16" s="23">
        <f>IF(OR($M16="Canceled",NOT(ISNUMBER($J16)),NOT(ISNUMBER($K16))),"",IFERROR(SUM($J16,$K16),""))</f>
        <v/>
      </c>
      <c r="S16" s="10">
        <f>IF($A16="","",IF($M16="Canceled","Canceled",IF(OR($B16="",$C16="",$L16="",$M16=""),"Check inputs",IF(COUNTIFS($B$5:$B$104,$B16,$L$5:$L$104,$L16,$C$5:$C$104,$C16)&gt;1,"Duplicate order",IF($Q16&lt;&gt;"Fits window","Review window",IF(IFERROR(SUMIFS($R$5:$R$104,$B$5:$B$104,$B16,$L$5:$L$104,$L16,$M$5:$M$104,"&lt;&gt;Canceled"),0)&gt;Assumptions!$B$5,"Review day hours","Ready")))))</f>
        <v/>
      </c>
    </row>
    <row r="17">
      <c r="A17" s="15" t="n"/>
      <c r="B17" s="16" t="n"/>
      <c r="C17" s="17" t="n"/>
      <c r="D17" s="15" t="n"/>
      <c r="E17" s="15" t="n"/>
      <c r="F17" s="15" t="n"/>
      <c r="G17" s="15" t="n"/>
      <c r="H17" s="18" t="n"/>
      <c r="I17" s="18" t="n"/>
      <c r="J17" s="19" t="n"/>
      <c r="K17" s="19" t="n"/>
      <c r="L17" s="15" t="n"/>
      <c r="M17" s="15" t="n"/>
      <c r="N17" s="27">
        <f>IF(OR($A17="",$M17="Canceled",NOT(ISNUMBER($B17)),NOT(ISNUMBER($C17)),NOT(ISNUMBER($H17)),NOT(ISNUMBER($I17)),NOT(ISNUMBER($J17)),NOT(ISNUMBER($K17)),$L17="",$M17=""),"",IFERROR(IF(AND($B17=$B16,$L17=$L16,$C17&gt;$C16,$P16&lt;&gt;""),$P16+$K17/24,$B17+Assumptions!$B$4+$K17/24),""))</f>
        <v/>
      </c>
      <c r="O17" s="27">
        <f>IF(OR($N17="",NOT(ISNUMBER($B17)),NOT(ISNUMBER($H17))),"",IFERROR(MAX($N17,$B17+$H17),""))</f>
        <v/>
      </c>
      <c r="P17" s="27">
        <f>IF(OR($O17="",NOT(ISNUMBER($J17))),"",IFERROR($O17+$J17/24,""))</f>
        <v/>
      </c>
      <c r="Q17" s="6">
        <f>IF(OR($O17="",$P17="",NOT(ISNUMBER($B17)),NOT(ISNUMBER($H17)),NOT(ISNUMBER($I17))),"",IFERROR(IF($H17&gt;=$I17,"Check window",IF($O17&gt;$B17+$I17,"Starts after window",IF($P17&gt;$B17+$I17,"Ends after window","Fits window"))),"Check inputs"))</f>
        <v/>
      </c>
      <c r="R17" s="21">
        <f>IF(OR($M17="Canceled",NOT(ISNUMBER($J17)),NOT(ISNUMBER($K17))),"",IFERROR(SUM($J17,$K17),""))</f>
        <v/>
      </c>
      <c r="S17" s="6">
        <f>IF($A17="","",IF($M17="Canceled","Canceled",IF(OR($B17="",$C17="",$L17="",$M17=""),"Check inputs",IF(COUNTIFS($B$5:$B$104,$B17,$L$5:$L$104,$L17,$C$5:$C$104,$C17)&gt;1,"Duplicate order",IF($Q17&lt;&gt;"Fits window","Review window",IF(IFERROR(SUMIFS($R$5:$R$104,$B$5:$B$104,$B17,$L$5:$L$104,$L17,$M$5:$M$104,"&lt;&gt;Canceled"),0)&gt;Assumptions!$B$5,"Review day hours","Ready")))))</f>
        <v/>
      </c>
    </row>
    <row r="18">
      <c r="A18" s="15" t="n"/>
      <c r="B18" s="16" t="n"/>
      <c r="C18" s="17" t="n"/>
      <c r="D18" s="15" t="n"/>
      <c r="E18" s="15" t="n"/>
      <c r="F18" s="15" t="n"/>
      <c r="G18" s="15" t="n"/>
      <c r="H18" s="18" t="n"/>
      <c r="I18" s="18" t="n"/>
      <c r="J18" s="19" t="n"/>
      <c r="K18" s="19" t="n"/>
      <c r="L18" s="15" t="n"/>
      <c r="M18" s="15" t="n"/>
      <c r="N18" s="28">
        <f>IF(OR($A18="",$M18="Canceled",NOT(ISNUMBER($B18)),NOT(ISNUMBER($C18)),NOT(ISNUMBER($H18)),NOT(ISNUMBER($I18)),NOT(ISNUMBER($J18)),NOT(ISNUMBER($K18)),$L18="",$M18=""),"",IFERROR(IF(AND($B18=$B17,$L18=$L17,$C18&gt;$C17,$P17&lt;&gt;""),$P17+$K18/24,$B18+Assumptions!$B$4+$K18/24),""))</f>
        <v/>
      </c>
      <c r="O18" s="28">
        <f>IF(OR($N18="",NOT(ISNUMBER($B18)),NOT(ISNUMBER($H18))),"",IFERROR(MAX($N18,$B18+$H18),""))</f>
        <v/>
      </c>
      <c r="P18" s="28">
        <f>IF(OR($O18="",NOT(ISNUMBER($J18))),"",IFERROR($O18+$J18/24,""))</f>
        <v/>
      </c>
      <c r="Q18" s="10">
        <f>IF(OR($O18="",$P18="",NOT(ISNUMBER($B18)),NOT(ISNUMBER($H18)),NOT(ISNUMBER($I18))),"",IFERROR(IF($H18&gt;=$I18,"Check window",IF($O18&gt;$B18+$I18,"Starts after window",IF($P18&gt;$B18+$I18,"Ends after window","Fits window"))),"Check inputs"))</f>
        <v/>
      </c>
      <c r="R18" s="23">
        <f>IF(OR($M18="Canceled",NOT(ISNUMBER($J18)),NOT(ISNUMBER($K18))),"",IFERROR(SUM($J18,$K18),""))</f>
        <v/>
      </c>
      <c r="S18" s="10">
        <f>IF($A18="","",IF($M18="Canceled","Canceled",IF(OR($B18="",$C18="",$L18="",$M18=""),"Check inputs",IF(COUNTIFS($B$5:$B$104,$B18,$L$5:$L$104,$L18,$C$5:$C$104,$C18)&gt;1,"Duplicate order",IF($Q18&lt;&gt;"Fits window","Review window",IF(IFERROR(SUMIFS($R$5:$R$104,$B$5:$B$104,$B18,$L$5:$L$104,$L18,$M$5:$M$104,"&lt;&gt;Canceled"),0)&gt;Assumptions!$B$5,"Review day hours","Ready")))))</f>
        <v/>
      </c>
    </row>
    <row r="19">
      <c r="A19" s="15" t="n"/>
      <c r="B19" s="16" t="n"/>
      <c r="C19" s="17" t="n"/>
      <c r="D19" s="15" t="n"/>
      <c r="E19" s="15" t="n"/>
      <c r="F19" s="15" t="n"/>
      <c r="G19" s="15" t="n"/>
      <c r="H19" s="18" t="n"/>
      <c r="I19" s="18" t="n"/>
      <c r="J19" s="19" t="n"/>
      <c r="K19" s="19" t="n"/>
      <c r="L19" s="15" t="n"/>
      <c r="M19" s="15" t="n"/>
      <c r="N19" s="27">
        <f>IF(OR($A19="",$M19="Canceled",NOT(ISNUMBER($B19)),NOT(ISNUMBER($C19)),NOT(ISNUMBER($H19)),NOT(ISNUMBER($I19)),NOT(ISNUMBER($J19)),NOT(ISNUMBER($K19)),$L19="",$M19=""),"",IFERROR(IF(AND($B19=$B18,$L19=$L18,$C19&gt;$C18,$P18&lt;&gt;""),$P18+$K19/24,$B19+Assumptions!$B$4+$K19/24),""))</f>
        <v/>
      </c>
      <c r="O19" s="27">
        <f>IF(OR($N19="",NOT(ISNUMBER($B19)),NOT(ISNUMBER($H19))),"",IFERROR(MAX($N19,$B19+$H19),""))</f>
        <v/>
      </c>
      <c r="P19" s="27">
        <f>IF(OR($O19="",NOT(ISNUMBER($J19))),"",IFERROR($O19+$J19/24,""))</f>
        <v/>
      </c>
      <c r="Q19" s="6">
        <f>IF(OR($O19="",$P19="",NOT(ISNUMBER($B19)),NOT(ISNUMBER($H19)),NOT(ISNUMBER($I19))),"",IFERROR(IF($H19&gt;=$I19,"Check window",IF($O19&gt;$B19+$I19,"Starts after window",IF($P19&gt;$B19+$I19,"Ends after window","Fits window"))),"Check inputs"))</f>
        <v/>
      </c>
      <c r="R19" s="21">
        <f>IF(OR($M19="Canceled",NOT(ISNUMBER($J19)),NOT(ISNUMBER($K19))),"",IFERROR(SUM($J19,$K19),""))</f>
        <v/>
      </c>
      <c r="S19" s="6">
        <f>IF($A19="","",IF($M19="Canceled","Canceled",IF(OR($B19="",$C19="",$L19="",$M19=""),"Check inputs",IF(COUNTIFS($B$5:$B$104,$B19,$L$5:$L$104,$L19,$C$5:$C$104,$C19)&gt;1,"Duplicate order",IF($Q19&lt;&gt;"Fits window","Review window",IF(IFERROR(SUMIFS($R$5:$R$104,$B$5:$B$104,$B19,$L$5:$L$104,$L19,$M$5:$M$104,"&lt;&gt;Canceled"),0)&gt;Assumptions!$B$5,"Review day hours","Ready")))))</f>
        <v/>
      </c>
    </row>
    <row r="20">
      <c r="A20" s="15" t="n"/>
      <c r="B20" s="16" t="n"/>
      <c r="C20" s="17" t="n"/>
      <c r="D20" s="15" t="n"/>
      <c r="E20" s="15" t="n"/>
      <c r="F20" s="15" t="n"/>
      <c r="G20" s="15" t="n"/>
      <c r="H20" s="18" t="n"/>
      <c r="I20" s="18" t="n"/>
      <c r="J20" s="19" t="n"/>
      <c r="K20" s="19" t="n"/>
      <c r="L20" s="15" t="n"/>
      <c r="M20" s="15" t="n"/>
      <c r="N20" s="28">
        <f>IF(OR($A20="",$M20="Canceled",NOT(ISNUMBER($B20)),NOT(ISNUMBER($C20)),NOT(ISNUMBER($H20)),NOT(ISNUMBER($I20)),NOT(ISNUMBER($J20)),NOT(ISNUMBER($K20)),$L20="",$M20=""),"",IFERROR(IF(AND($B20=$B19,$L20=$L19,$C20&gt;$C19,$P19&lt;&gt;""),$P19+$K20/24,$B20+Assumptions!$B$4+$K20/24),""))</f>
        <v/>
      </c>
      <c r="O20" s="28">
        <f>IF(OR($N20="",NOT(ISNUMBER($B20)),NOT(ISNUMBER($H20))),"",IFERROR(MAX($N20,$B20+$H20),""))</f>
        <v/>
      </c>
      <c r="P20" s="28">
        <f>IF(OR($O20="",NOT(ISNUMBER($J20))),"",IFERROR($O20+$J20/24,""))</f>
        <v/>
      </c>
      <c r="Q20" s="10">
        <f>IF(OR($O20="",$P20="",NOT(ISNUMBER($B20)),NOT(ISNUMBER($H20)),NOT(ISNUMBER($I20))),"",IFERROR(IF($H20&gt;=$I20,"Check window",IF($O20&gt;$B20+$I20,"Starts after window",IF($P20&gt;$B20+$I20,"Ends after window","Fits window"))),"Check inputs"))</f>
        <v/>
      </c>
      <c r="R20" s="23">
        <f>IF(OR($M20="Canceled",NOT(ISNUMBER($J20)),NOT(ISNUMBER($K20))),"",IFERROR(SUM($J20,$K20),""))</f>
        <v/>
      </c>
      <c r="S20" s="10">
        <f>IF($A20="","",IF($M20="Canceled","Canceled",IF(OR($B20="",$C20="",$L20="",$M20=""),"Check inputs",IF(COUNTIFS($B$5:$B$104,$B20,$L$5:$L$104,$L20,$C$5:$C$104,$C20)&gt;1,"Duplicate order",IF($Q20&lt;&gt;"Fits window","Review window",IF(IFERROR(SUMIFS($R$5:$R$104,$B$5:$B$104,$B20,$L$5:$L$104,$L20,$M$5:$M$104,"&lt;&gt;Canceled"),0)&gt;Assumptions!$B$5,"Review day hours","Ready")))))</f>
        <v/>
      </c>
    </row>
    <row r="21">
      <c r="A21" s="15" t="n"/>
      <c r="B21" s="16" t="n"/>
      <c r="C21" s="17" t="n"/>
      <c r="D21" s="15" t="n"/>
      <c r="E21" s="15" t="n"/>
      <c r="F21" s="15" t="n"/>
      <c r="G21" s="15" t="n"/>
      <c r="H21" s="18" t="n"/>
      <c r="I21" s="18" t="n"/>
      <c r="J21" s="19" t="n"/>
      <c r="K21" s="19" t="n"/>
      <c r="L21" s="15" t="n"/>
      <c r="M21" s="15" t="n"/>
      <c r="N21" s="27">
        <f>IF(OR($A21="",$M21="Canceled",NOT(ISNUMBER($B21)),NOT(ISNUMBER($C21)),NOT(ISNUMBER($H21)),NOT(ISNUMBER($I21)),NOT(ISNUMBER($J21)),NOT(ISNUMBER($K21)),$L21="",$M21=""),"",IFERROR(IF(AND($B21=$B20,$L21=$L20,$C21&gt;$C20,$P20&lt;&gt;""),$P20+$K21/24,$B21+Assumptions!$B$4+$K21/24),""))</f>
        <v/>
      </c>
      <c r="O21" s="27">
        <f>IF(OR($N21="",NOT(ISNUMBER($B21)),NOT(ISNUMBER($H21))),"",IFERROR(MAX($N21,$B21+$H21),""))</f>
        <v/>
      </c>
      <c r="P21" s="27">
        <f>IF(OR($O21="",NOT(ISNUMBER($J21))),"",IFERROR($O21+$J21/24,""))</f>
        <v/>
      </c>
      <c r="Q21" s="6">
        <f>IF(OR($O21="",$P21="",NOT(ISNUMBER($B21)),NOT(ISNUMBER($H21)),NOT(ISNUMBER($I21))),"",IFERROR(IF($H21&gt;=$I21,"Check window",IF($O21&gt;$B21+$I21,"Starts after window",IF($P21&gt;$B21+$I21,"Ends after window","Fits window"))),"Check inputs"))</f>
        <v/>
      </c>
      <c r="R21" s="21">
        <f>IF(OR($M21="Canceled",NOT(ISNUMBER($J21)),NOT(ISNUMBER($K21))),"",IFERROR(SUM($J21,$K21),""))</f>
        <v/>
      </c>
      <c r="S21" s="6">
        <f>IF($A21="","",IF($M21="Canceled","Canceled",IF(OR($B21="",$C21="",$L21="",$M21=""),"Check inputs",IF(COUNTIFS($B$5:$B$104,$B21,$L$5:$L$104,$L21,$C$5:$C$104,$C21)&gt;1,"Duplicate order",IF($Q21&lt;&gt;"Fits window","Review window",IF(IFERROR(SUMIFS($R$5:$R$104,$B$5:$B$104,$B21,$L$5:$L$104,$L21,$M$5:$M$104,"&lt;&gt;Canceled"),0)&gt;Assumptions!$B$5,"Review day hours","Ready")))))</f>
        <v/>
      </c>
    </row>
    <row r="22">
      <c r="A22" s="15" t="n"/>
      <c r="B22" s="16" t="n"/>
      <c r="C22" s="17" t="n"/>
      <c r="D22" s="15" t="n"/>
      <c r="E22" s="15" t="n"/>
      <c r="F22" s="15" t="n"/>
      <c r="G22" s="15" t="n"/>
      <c r="H22" s="18" t="n"/>
      <c r="I22" s="18" t="n"/>
      <c r="J22" s="19" t="n"/>
      <c r="K22" s="19" t="n"/>
      <c r="L22" s="15" t="n"/>
      <c r="M22" s="15" t="n"/>
      <c r="N22" s="28">
        <f>IF(OR($A22="",$M22="Canceled",NOT(ISNUMBER($B22)),NOT(ISNUMBER($C22)),NOT(ISNUMBER($H22)),NOT(ISNUMBER($I22)),NOT(ISNUMBER($J22)),NOT(ISNUMBER($K22)),$L22="",$M22=""),"",IFERROR(IF(AND($B22=$B21,$L22=$L21,$C22&gt;$C21,$P21&lt;&gt;""),$P21+$K22/24,$B22+Assumptions!$B$4+$K22/24),""))</f>
        <v/>
      </c>
      <c r="O22" s="28">
        <f>IF(OR($N22="",NOT(ISNUMBER($B22)),NOT(ISNUMBER($H22))),"",IFERROR(MAX($N22,$B22+$H22),""))</f>
        <v/>
      </c>
      <c r="P22" s="28">
        <f>IF(OR($O22="",NOT(ISNUMBER($J22))),"",IFERROR($O22+$J22/24,""))</f>
        <v/>
      </c>
      <c r="Q22" s="10">
        <f>IF(OR($O22="",$P22="",NOT(ISNUMBER($B22)),NOT(ISNUMBER($H22)),NOT(ISNUMBER($I22))),"",IFERROR(IF($H22&gt;=$I22,"Check window",IF($O22&gt;$B22+$I22,"Starts after window",IF($P22&gt;$B22+$I22,"Ends after window","Fits window"))),"Check inputs"))</f>
        <v/>
      </c>
      <c r="R22" s="23">
        <f>IF(OR($M22="Canceled",NOT(ISNUMBER($J22)),NOT(ISNUMBER($K22))),"",IFERROR(SUM($J22,$K22),""))</f>
        <v/>
      </c>
      <c r="S22" s="10">
        <f>IF($A22="","",IF($M22="Canceled","Canceled",IF(OR($B22="",$C22="",$L22="",$M22=""),"Check inputs",IF(COUNTIFS($B$5:$B$104,$B22,$L$5:$L$104,$L22,$C$5:$C$104,$C22)&gt;1,"Duplicate order",IF($Q22&lt;&gt;"Fits window","Review window",IF(IFERROR(SUMIFS($R$5:$R$104,$B$5:$B$104,$B22,$L$5:$L$104,$L22,$M$5:$M$104,"&lt;&gt;Canceled"),0)&gt;Assumptions!$B$5,"Review day hours","Ready")))))</f>
        <v/>
      </c>
    </row>
    <row r="23">
      <c r="A23" s="15" t="n"/>
      <c r="B23" s="16" t="n"/>
      <c r="C23" s="17" t="n"/>
      <c r="D23" s="15" t="n"/>
      <c r="E23" s="15" t="n"/>
      <c r="F23" s="15" t="n"/>
      <c r="G23" s="15" t="n"/>
      <c r="H23" s="18" t="n"/>
      <c r="I23" s="18" t="n"/>
      <c r="J23" s="19" t="n"/>
      <c r="K23" s="19" t="n"/>
      <c r="L23" s="15" t="n"/>
      <c r="M23" s="15" t="n"/>
      <c r="N23" s="27">
        <f>IF(OR($A23="",$M23="Canceled",NOT(ISNUMBER($B23)),NOT(ISNUMBER($C23)),NOT(ISNUMBER($H23)),NOT(ISNUMBER($I23)),NOT(ISNUMBER($J23)),NOT(ISNUMBER($K23)),$L23="",$M23=""),"",IFERROR(IF(AND($B23=$B22,$L23=$L22,$C23&gt;$C22,$P22&lt;&gt;""),$P22+$K23/24,$B23+Assumptions!$B$4+$K23/24),""))</f>
        <v/>
      </c>
      <c r="O23" s="27">
        <f>IF(OR($N23="",NOT(ISNUMBER($B23)),NOT(ISNUMBER($H23))),"",IFERROR(MAX($N23,$B23+$H23),""))</f>
        <v/>
      </c>
      <c r="P23" s="27">
        <f>IF(OR($O23="",NOT(ISNUMBER($J23))),"",IFERROR($O23+$J23/24,""))</f>
        <v/>
      </c>
      <c r="Q23" s="6">
        <f>IF(OR($O23="",$P23="",NOT(ISNUMBER($B23)),NOT(ISNUMBER($H23)),NOT(ISNUMBER($I23))),"",IFERROR(IF($H23&gt;=$I23,"Check window",IF($O23&gt;$B23+$I23,"Starts after window",IF($P23&gt;$B23+$I23,"Ends after window","Fits window"))),"Check inputs"))</f>
        <v/>
      </c>
      <c r="R23" s="21">
        <f>IF(OR($M23="Canceled",NOT(ISNUMBER($J23)),NOT(ISNUMBER($K23))),"",IFERROR(SUM($J23,$K23),""))</f>
        <v/>
      </c>
      <c r="S23" s="6">
        <f>IF($A23="","",IF($M23="Canceled","Canceled",IF(OR($B23="",$C23="",$L23="",$M23=""),"Check inputs",IF(COUNTIFS($B$5:$B$104,$B23,$L$5:$L$104,$L23,$C$5:$C$104,$C23)&gt;1,"Duplicate order",IF($Q23&lt;&gt;"Fits window","Review window",IF(IFERROR(SUMIFS($R$5:$R$104,$B$5:$B$104,$B23,$L$5:$L$104,$L23,$M$5:$M$104,"&lt;&gt;Canceled"),0)&gt;Assumptions!$B$5,"Review day hours","Ready")))))</f>
        <v/>
      </c>
    </row>
    <row r="24">
      <c r="A24" s="15" t="n"/>
      <c r="B24" s="16" t="n"/>
      <c r="C24" s="17" t="n"/>
      <c r="D24" s="15" t="n"/>
      <c r="E24" s="15" t="n"/>
      <c r="F24" s="15" t="n"/>
      <c r="G24" s="15" t="n"/>
      <c r="H24" s="18" t="n"/>
      <c r="I24" s="18" t="n"/>
      <c r="J24" s="19" t="n"/>
      <c r="K24" s="19" t="n"/>
      <c r="L24" s="15" t="n"/>
      <c r="M24" s="15" t="n"/>
      <c r="N24" s="28">
        <f>IF(OR($A24="",$M24="Canceled",NOT(ISNUMBER($B24)),NOT(ISNUMBER($C24)),NOT(ISNUMBER($H24)),NOT(ISNUMBER($I24)),NOT(ISNUMBER($J24)),NOT(ISNUMBER($K24)),$L24="",$M24=""),"",IFERROR(IF(AND($B24=$B23,$L24=$L23,$C24&gt;$C23,$P23&lt;&gt;""),$P23+$K24/24,$B24+Assumptions!$B$4+$K24/24),""))</f>
        <v/>
      </c>
      <c r="O24" s="28">
        <f>IF(OR($N24="",NOT(ISNUMBER($B24)),NOT(ISNUMBER($H24))),"",IFERROR(MAX($N24,$B24+$H24),""))</f>
        <v/>
      </c>
      <c r="P24" s="28">
        <f>IF(OR($O24="",NOT(ISNUMBER($J24))),"",IFERROR($O24+$J24/24,""))</f>
        <v/>
      </c>
      <c r="Q24" s="10">
        <f>IF(OR($O24="",$P24="",NOT(ISNUMBER($B24)),NOT(ISNUMBER($H24)),NOT(ISNUMBER($I24))),"",IFERROR(IF($H24&gt;=$I24,"Check window",IF($O24&gt;$B24+$I24,"Starts after window",IF($P24&gt;$B24+$I24,"Ends after window","Fits window"))),"Check inputs"))</f>
        <v/>
      </c>
      <c r="R24" s="23">
        <f>IF(OR($M24="Canceled",NOT(ISNUMBER($J24)),NOT(ISNUMBER($K24))),"",IFERROR(SUM($J24,$K24),""))</f>
        <v/>
      </c>
      <c r="S24" s="10">
        <f>IF($A24="","",IF($M24="Canceled","Canceled",IF(OR($B24="",$C24="",$L24="",$M24=""),"Check inputs",IF(COUNTIFS($B$5:$B$104,$B24,$L$5:$L$104,$L24,$C$5:$C$104,$C24)&gt;1,"Duplicate order",IF($Q24&lt;&gt;"Fits window","Review window",IF(IFERROR(SUMIFS($R$5:$R$104,$B$5:$B$104,$B24,$L$5:$L$104,$L24,$M$5:$M$104,"&lt;&gt;Canceled"),0)&gt;Assumptions!$B$5,"Review day hours","Ready")))))</f>
        <v/>
      </c>
    </row>
    <row r="25">
      <c r="A25" s="15" t="n"/>
      <c r="B25" s="16" t="n"/>
      <c r="C25" s="17" t="n"/>
      <c r="D25" s="15" t="n"/>
      <c r="E25" s="15" t="n"/>
      <c r="F25" s="15" t="n"/>
      <c r="G25" s="15" t="n"/>
      <c r="H25" s="18" t="n"/>
      <c r="I25" s="18" t="n"/>
      <c r="J25" s="19" t="n"/>
      <c r="K25" s="19" t="n"/>
      <c r="L25" s="15" t="n"/>
      <c r="M25" s="15" t="n"/>
      <c r="N25" s="27">
        <f>IF(OR($A25="",$M25="Canceled",NOT(ISNUMBER($B25)),NOT(ISNUMBER($C25)),NOT(ISNUMBER($H25)),NOT(ISNUMBER($I25)),NOT(ISNUMBER($J25)),NOT(ISNUMBER($K25)),$L25="",$M25=""),"",IFERROR(IF(AND($B25=$B24,$L25=$L24,$C25&gt;$C24,$P24&lt;&gt;""),$P24+$K25/24,$B25+Assumptions!$B$4+$K25/24),""))</f>
        <v/>
      </c>
      <c r="O25" s="27">
        <f>IF(OR($N25="",NOT(ISNUMBER($B25)),NOT(ISNUMBER($H25))),"",IFERROR(MAX($N25,$B25+$H25),""))</f>
        <v/>
      </c>
      <c r="P25" s="27">
        <f>IF(OR($O25="",NOT(ISNUMBER($J25))),"",IFERROR($O25+$J25/24,""))</f>
        <v/>
      </c>
      <c r="Q25" s="6">
        <f>IF(OR($O25="",$P25="",NOT(ISNUMBER($B25)),NOT(ISNUMBER($H25)),NOT(ISNUMBER($I25))),"",IFERROR(IF($H25&gt;=$I25,"Check window",IF($O25&gt;$B25+$I25,"Starts after window",IF($P25&gt;$B25+$I25,"Ends after window","Fits window"))),"Check inputs"))</f>
        <v/>
      </c>
      <c r="R25" s="21">
        <f>IF(OR($M25="Canceled",NOT(ISNUMBER($J25)),NOT(ISNUMBER($K25))),"",IFERROR(SUM($J25,$K25),""))</f>
        <v/>
      </c>
      <c r="S25" s="6">
        <f>IF($A25="","",IF($M25="Canceled","Canceled",IF(OR($B25="",$C25="",$L25="",$M25=""),"Check inputs",IF(COUNTIFS($B$5:$B$104,$B25,$L$5:$L$104,$L25,$C$5:$C$104,$C25)&gt;1,"Duplicate order",IF($Q25&lt;&gt;"Fits window","Review window",IF(IFERROR(SUMIFS($R$5:$R$104,$B$5:$B$104,$B25,$L$5:$L$104,$L25,$M$5:$M$104,"&lt;&gt;Canceled"),0)&gt;Assumptions!$B$5,"Review day hours","Ready")))))</f>
        <v/>
      </c>
    </row>
    <row r="26">
      <c r="A26" s="15" t="n"/>
      <c r="B26" s="16" t="n"/>
      <c r="C26" s="17" t="n"/>
      <c r="D26" s="15" t="n"/>
      <c r="E26" s="15" t="n"/>
      <c r="F26" s="15" t="n"/>
      <c r="G26" s="15" t="n"/>
      <c r="H26" s="18" t="n"/>
      <c r="I26" s="18" t="n"/>
      <c r="J26" s="19" t="n"/>
      <c r="K26" s="19" t="n"/>
      <c r="L26" s="15" t="n"/>
      <c r="M26" s="15" t="n"/>
      <c r="N26" s="28">
        <f>IF(OR($A26="",$M26="Canceled",NOT(ISNUMBER($B26)),NOT(ISNUMBER($C26)),NOT(ISNUMBER($H26)),NOT(ISNUMBER($I26)),NOT(ISNUMBER($J26)),NOT(ISNUMBER($K26)),$L26="",$M26=""),"",IFERROR(IF(AND($B26=$B25,$L26=$L25,$C26&gt;$C25,$P25&lt;&gt;""),$P25+$K26/24,$B26+Assumptions!$B$4+$K26/24),""))</f>
        <v/>
      </c>
      <c r="O26" s="28">
        <f>IF(OR($N26="",NOT(ISNUMBER($B26)),NOT(ISNUMBER($H26))),"",IFERROR(MAX($N26,$B26+$H26),""))</f>
        <v/>
      </c>
      <c r="P26" s="28">
        <f>IF(OR($O26="",NOT(ISNUMBER($J26))),"",IFERROR($O26+$J26/24,""))</f>
        <v/>
      </c>
      <c r="Q26" s="10">
        <f>IF(OR($O26="",$P26="",NOT(ISNUMBER($B26)),NOT(ISNUMBER($H26)),NOT(ISNUMBER($I26))),"",IFERROR(IF($H26&gt;=$I26,"Check window",IF($O26&gt;$B26+$I26,"Starts after window",IF($P26&gt;$B26+$I26,"Ends after window","Fits window"))),"Check inputs"))</f>
        <v/>
      </c>
      <c r="R26" s="23">
        <f>IF(OR($M26="Canceled",NOT(ISNUMBER($J26)),NOT(ISNUMBER($K26))),"",IFERROR(SUM($J26,$K26),""))</f>
        <v/>
      </c>
      <c r="S26" s="10">
        <f>IF($A26="","",IF($M26="Canceled","Canceled",IF(OR($B26="",$C26="",$L26="",$M26=""),"Check inputs",IF(COUNTIFS($B$5:$B$104,$B26,$L$5:$L$104,$L26,$C$5:$C$104,$C26)&gt;1,"Duplicate order",IF($Q26&lt;&gt;"Fits window","Review window",IF(IFERROR(SUMIFS($R$5:$R$104,$B$5:$B$104,$B26,$L$5:$L$104,$L26,$M$5:$M$104,"&lt;&gt;Canceled"),0)&gt;Assumptions!$B$5,"Review day hours","Ready")))))</f>
        <v/>
      </c>
    </row>
    <row r="27">
      <c r="A27" s="15" t="n"/>
      <c r="B27" s="16" t="n"/>
      <c r="C27" s="17" t="n"/>
      <c r="D27" s="15" t="n"/>
      <c r="E27" s="15" t="n"/>
      <c r="F27" s="15" t="n"/>
      <c r="G27" s="15" t="n"/>
      <c r="H27" s="18" t="n"/>
      <c r="I27" s="18" t="n"/>
      <c r="J27" s="19" t="n"/>
      <c r="K27" s="19" t="n"/>
      <c r="L27" s="15" t="n"/>
      <c r="M27" s="15" t="n"/>
      <c r="N27" s="27">
        <f>IF(OR($A27="",$M27="Canceled",NOT(ISNUMBER($B27)),NOT(ISNUMBER($C27)),NOT(ISNUMBER($H27)),NOT(ISNUMBER($I27)),NOT(ISNUMBER($J27)),NOT(ISNUMBER($K27)),$L27="",$M27=""),"",IFERROR(IF(AND($B27=$B26,$L27=$L26,$C27&gt;$C26,$P26&lt;&gt;""),$P26+$K27/24,$B27+Assumptions!$B$4+$K27/24),""))</f>
        <v/>
      </c>
      <c r="O27" s="27">
        <f>IF(OR($N27="",NOT(ISNUMBER($B27)),NOT(ISNUMBER($H27))),"",IFERROR(MAX($N27,$B27+$H27),""))</f>
        <v/>
      </c>
      <c r="P27" s="27">
        <f>IF(OR($O27="",NOT(ISNUMBER($J27))),"",IFERROR($O27+$J27/24,""))</f>
        <v/>
      </c>
      <c r="Q27" s="6">
        <f>IF(OR($O27="",$P27="",NOT(ISNUMBER($B27)),NOT(ISNUMBER($H27)),NOT(ISNUMBER($I27))),"",IFERROR(IF($H27&gt;=$I27,"Check window",IF($O27&gt;$B27+$I27,"Starts after window",IF($P27&gt;$B27+$I27,"Ends after window","Fits window"))),"Check inputs"))</f>
        <v/>
      </c>
      <c r="R27" s="21">
        <f>IF(OR($M27="Canceled",NOT(ISNUMBER($J27)),NOT(ISNUMBER($K27))),"",IFERROR(SUM($J27,$K27),""))</f>
        <v/>
      </c>
      <c r="S27" s="6">
        <f>IF($A27="","",IF($M27="Canceled","Canceled",IF(OR($B27="",$C27="",$L27="",$M27=""),"Check inputs",IF(COUNTIFS($B$5:$B$104,$B27,$L$5:$L$104,$L27,$C$5:$C$104,$C27)&gt;1,"Duplicate order",IF($Q27&lt;&gt;"Fits window","Review window",IF(IFERROR(SUMIFS($R$5:$R$104,$B$5:$B$104,$B27,$L$5:$L$104,$L27,$M$5:$M$104,"&lt;&gt;Canceled"),0)&gt;Assumptions!$B$5,"Review day hours","Ready")))))</f>
        <v/>
      </c>
    </row>
    <row r="28">
      <c r="A28" s="15" t="n"/>
      <c r="B28" s="16" t="n"/>
      <c r="C28" s="17" t="n"/>
      <c r="D28" s="15" t="n"/>
      <c r="E28" s="15" t="n"/>
      <c r="F28" s="15" t="n"/>
      <c r="G28" s="15" t="n"/>
      <c r="H28" s="18" t="n"/>
      <c r="I28" s="18" t="n"/>
      <c r="J28" s="19" t="n"/>
      <c r="K28" s="19" t="n"/>
      <c r="L28" s="15" t="n"/>
      <c r="M28" s="15" t="n"/>
      <c r="N28" s="28">
        <f>IF(OR($A28="",$M28="Canceled",NOT(ISNUMBER($B28)),NOT(ISNUMBER($C28)),NOT(ISNUMBER($H28)),NOT(ISNUMBER($I28)),NOT(ISNUMBER($J28)),NOT(ISNUMBER($K28)),$L28="",$M28=""),"",IFERROR(IF(AND($B28=$B27,$L28=$L27,$C28&gt;$C27,$P27&lt;&gt;""),$P27+$K28/24,$B28+Assumptions!$B$4+$K28/24),""))</f>
        <v/>
      </c>
      <c r="O28" s="28">
        <f>IF(OR($N28="",NOT(ISNUMBER($B28)),NOT(ISNUMBER($H28))),"",IFERROR(MAX($N28,$B28+$H28),""))</f>
        <v/>
      </c>
      <c r="P28" s="28">
        <f>IF(OR($O28="",NOT(ISNUMBER($J28))),"",IFERROR($O28+$J28/24,""))</f>
        <v/>
      </c>
      <c r="Q28" s="10">
        <f>IF(OR($O28="",$P28="",NOT(ISNUMBER($B28)),NOT(ISNUMBER($H28)),NOT(ISNUMBER($I28))),"",IFERROR(IF($H28&gt;=$I28,"Check window",IF($O28&gt;$B28+$I28,"Starts after window",IF($P28&gt;$B28+$I28,"Ends after window","Fits window"))),"Check inputs"))</f>
        <v/>
      </c>
      <c r="R28" s="23">
        <f>IF(OR($M28="Canceled",NOT(ISNUMBER($J28)),NOT(ISNUMBER($K28))),"",IFERROR(SUM($J28,$K28),""))</f>
        <v/>
      </c>
      <c r="S28" s="10">
        <f>IF($A28="","",IF($M28="Canceled","Canceled",IF(OR($B28="",$C28="",$L28="",$M28=""),"Check inputs",IF(COUNTIFS($B$5:$B$104,$B28,$L$5:$L$104,$L28,$C$5:$C$104,$C28)&gt;1,"Duplicate order",IF($Q28&lt;&gt;"Fits window","Review window",IF(IFERROR(SUMIFS($R$5:$R$104,$B$5:$B$104,$B28,$L$5:$L$104,$L28,$M$5:$M$104,"&lt;&gt;Canceled"),0)&gt;Assumptions!$B$5,"Review day hours","Ready")))))</f>
        <v/>
      </c>
    </row>
    <row r="29">
      <c r="A29" s="15" t="n"/>
      <c r="B29" s="16" t="n"/>
      <c r="C29" s="17" t="n"/>
      <c r="D29" s="15" t="n"/>
      <c r="E29" s="15" t="n"/>
      <c r="F29" s="15" t="n"/>
      <c r="G29" s="15" t="n"/>
      <c r="H29" s="18" t="n"/>
      <c r="I29" s="18" t="n"/>
      <c r="J29" s="19" t="n"/>
      <c r="K29" s="19" t="n"/>
      <c r="L29" s="15" t="n"/>
      <c r="M29" s="15" t="n"/>
      <c r="N29" s="27">
        <f>IF(OR($A29="",$M29="Canceled",NOT(ISNUMBER($B29)),NOT(ISNUMBER($C29)),NOT(ISNUMBER($H29)),NOT(ISNUMBER($I29)),NOT(ISNUMBER($J29)),NOT(ISNUMBER($K29)),$L29="",$M29=""),"",IFERROR(IF(AND($B29=$B28,$L29=$L28,$C29&gt;$C28,$P28&lt;&gt;""),$P28+$K29/24,$B29+Assumptions!$B$4+$K29/24),""))</f>
        <v/>
      </c>
      <c r="O29" s="27">
        <f>IF(OR($N29="",NOT(ISNUMBER($B29)),NOT(ISNUMBER($H29))),"",IFERROR(MAX($N29,$B29+$H29),""))</f>
        <v/>
      </c>
      <c r="P29" s="27">
        <f>IF(OR($O29="",NOT(ISNUMBER($J29))),"",IFERROR($O29+$J29/24,""))</f>
        <v/>
      </c>
      <c r="Q29" s="6">
        <f>IF(OR($O29="",$P29="",NOT(ISNUMBER($B29)),NOT(ISNUMBER($H29)),NOT(ISNUMBER($I29))),"",IFERROR(IF($H29&gt;=$I29,"Check window",IF($O29&gt;$B29+$I29,"Starts after window",IF($P29&gt;$B29+$I29,"Ends after window","Fits window"))),"Check inputs"))</f>
        <v/>
      </c>
      <c r="R29" s="21">
        <f>IF(OR($M29="Canceled",NOT(ISNUMBER($J29)),NOT(ISNUMBER($K29))),"",IFERROR(SUM($J29,$K29),""))</f>
        <v/>
      </c>
      <c r="S29" s="6">
        <f>IF($A29="","",IF($M29="Canceled","Canceled",IF(OR($B29="",$C29="",$L29="",$M29=""),"Check inputs",IF(COUNTIFS($B$5:$B$104,$B29,$L$5:$L$104,$L29,$C$5:$C$104,$C29)&gt;1,"Duplicate order",IF($Q29&lt;&gt;"Fits window","Review window",IF(IFERROR(SUMIFS($R$5:$R$104,$B$5:$B$104,$B29,$L$5:$L$104,$L29,$M$5:$M$104,"&lt;&gt;Canceled"),0)&gt;Assumptions!$B$5,"Review day hours","Ready")))))</f>
        <v/>
      </c>
    </row>
    <row r="30">
      <c r="A30" s="15" t="n"/>
      <c r="B30" s="16" t="n"/>
      <c r="C30" s="17" t="n"/>
      <c r="D30" s="15" t="n"/>
      <c r="E30" s="15" t="n"/>
      <c r="F30" s="15" t="n"/>
      <c r="G30" s="15" t="n"/>
      <c r="H30" s="18" t="n"/>
      <c r="I30" s="18" t="n"/>
      <c r="J30" s="19" t="n"/>
      <c r="K30" s="19" t="n"/>
      <c r="L30" s="15" t="n"/>
      <c r="M30" s="15" t="n"/>
      <c r="N30" s="28">
        <f>IF(OR($A30="",$M30="Canceled",NOT(ISNUMBER($B30)),NOT(ISNUMBER($C30)),NOT(ISNUMBER($H30)),NOT(ISNUMBER($I30)),NOT(ISNUMBER($J30)),NOT(ISNUMBER($K30)),$L30="",$M30=""),"",IFERROR(IF(AND($B30=$B29,$L30=$L29,$C30&gt;$C29,$P29&lt;&gt;""),$P29+$K30/24,$B30+Assumptions!$B$4+$K30/24),""))</f>
        <v/>
      </c>
      <c r="O30" s="28">
        <f>IF(OR($N30="",NOT(ISNUMBER($B30)),NOT(ISNUMBER($H30))),"",IFERROR(MAX($N30,$B30+$H30),""))</f>
        <v/>
      </c>
      <c r="P30" s="28">
        <f>IF(OR($O30="",NOT(ISNUMBER($J30))),"",IFERROR($O30+$J30/24,""))</f>
        <v/>
      </c>
      <c r="Q30" s="10">
        <f>IF(OR($O30="",$P30="",NOT(ISNUMBER($B30)),NOT(ISNUMBER($H30)),NOT(ISNUMBER($I30))),"",IFERROR(IF($H30&gt;=$I30,"Check window",IF($O30&gt;$B30+$I30,"Starts after window",IF($P30&gt;$B30+$I30,"Ends after window","Fits window"))),"Check inputs"))</f>
        <v/>
      </c>
      <c r="R30" s="23">
        <f>IF(OR($M30="Canceled",NOT(ISNUMBER($J30)),NOT(ISNUMBER($K30))),"",IFERROR(SUM($J30,$K30),""))</f>
        <v/>
      </c>
      <c r="S30" s="10">
        <f>IF($A30="","",IF($M30="Canceled","Canceled",IF(OR($B30="",$C30="",$L30="",$M30=""),"Check inputs",IF(COUNTIFS($B$5:$B$104,$B30,$L$5:$L$104,$L30,$C$5:$C$104,$C30)&gt;1,"Duplicate order",IF($Q30&lt;&gt;"Fits window","Review window",IF(IFERROR(SUMIFS($R$5:$R$104,$B$5:$B$104,$B30,$L$5:$L$104,$L30,$M$5:$M$104,"&lt;&gt;Canceled"),0)&gt;Assumptions!$B$5,"Review day hours","Ready")))))</f>
        <v/>
      </c>
    </row>
    <row r="31">
      <c r="A31" s="15" t="n"/>
      <c r="B31" s="16" t="n"/>
      <c r="C31" s="17" t="n"/>
      <c r="D31" s="15" t="n"/>
      <c r="E31" s="15" t="n"/>
      <c r="F31" s="15" t="n"/>
      <c r="G31" s="15" t="n"/>
      <c r="H31" s="18" t="n"/>
      <c r="I31" s="18" t="n"/>
      <c r="J31" s="19" t="n"/>
      <c r="K31" s="19" t="n"/>
      <c r="L31" s="15" t="n"/>
      <c r="M31" s="15" t="n"/>
      <c r="N31" s="27">
        <f>IF(OR($A31="",$M31="Canceled",NOT(ISNUMBER($B31)),NOT(ISNUMBER($C31)),NOT(ISNUMBER($H31)),NOT(ISNUMBER($I31)),NOT(ISNUMBER($J31)),NOT(ISNUMBER($K31)),$L31="",$M31=""),"",IFERROR(IF(AND($B31=$B30,$L31=$L30,$C31&gt;$C30,$P30&lt;&gt;""),$P30+$K31/24,$B31+Assumptions!$B$4+$K31/24),""))</f>
        <v/>
      </c>
      <c r="O31" s="27">
        <f>IF(OR($N31="",NOT(ISNUMBER($B31)),NOT(ISNUMBER($H31))),"",IFERROR(MAX($N31,$B31+$H31),""))</f>
        <v/>
      </c>
      <c r="P31" s="27">
        <f>IF(OR($O31="",NOT(ISNUMBER($J31))),"",IFERROR($O31+$J31/24,""))</f>
        <v/>
      </c>
      <c r="Q31" s="6">
        <f>IF(OR($O31="",$P31="",NOT(ISNUMBER($B31)),NOT(ISNUMBER($H31)),NOT(ISNUMBER($I31))),"",IFERROR(IF($H31&gt;=$I31,"Check window",IF($O31&gt;$B31+$I31,"Starts after window",IF($P31&gt;$B31+$I31,"Ends after window","Fits window"))),"Check inputs"))</f>
        <v/>
      </c>
      <c r="R31" s="21">
        <f>IF(OR($M31="Canceled",NOT(ISNUMBER($J31)),NOT(ISNUMBER($K31))),"",IFERROR(SUM($J31,$K31),""))</f>
        <v/>
      </c>
      <c r="S31" s="6">
        <f>IF($A31="","",IF($M31="Canceled","Canceled",IF(OR($B31="",$C31="",$L31="",$M31=""),"Check inputs",IF(COUNTIFS($B$5:$B$104,$B31,$L$5:$L$104,$L31,$C$5:$C$104,$C31)&gt;1,"Duplicate order",IF($Q31&lt;&gt;"Fits window","Review window",IF(IFERROR(SUMIFS($R$5:$R$104,$B$5:$B$104,$B31,$L$5:$L$104,$L31,$M$5:$M$104,"&lt;&gt;Canceled"),0)&gt;Assumptions!$B$5,"Review day hours","Ready")))))</f>
        <v/>
      </c>
    </row>
    <row r="32">
      <c r="A32" s="15" t="n"/>
      <c r="B32" s="16" t="n"/>
      <c r="C32" s="17" t="n"/>
      <c r="D32" s="15" t="n"/>
      <c r="E32" s="15" t="n"/>
      <c r="F32" s="15" t="n"/>
      <c r="G32" s="15" t="n"/>
      <c r="H32" s="18" t="n"/>
      <c r="I32" s="18" t="n"/>
      <c r="J32" s="19" t="n"/>
      <c r="K32" s="19" t="n"/>
      <c r="L32" s="15" t="n"/>
      <c r="M32" s="15" t="n"/>
      <c r="N32" s="28">
        <f>IF(OR($A32="",$M32="Canceled",NOT(ISNUMBER($B32)),NOT(ISNUMBER($C32)),NOT(ISNUMBER($H32)),NOT(ISNUMBER($I32)),NOT(ISNUMBER($J32)),NOT(ISNUMBER($K32)),$L32="",$M32=""),"",IFERROR(IF(AND($B32=$B31,$L32=$L31,$C32&gt;$C31,$P31&lt;&gt;""),$P31+$K32/24,$B32+Assumptions!$B$4+$K32/24),""))</f>
        <v/>
      </c>
      <c r="O32" s="28">
        <f>IF(OR($N32="",NOT(ISNUMBER($B32)),NOT(ISNUMBER($H32))),"",IFERROR(MAX($N32,$B32+$H32),""))</f>
        <v/>
      </c>
      <c r="P32" s="28">
        <f>IF(OR($O32="",NOT(ISNUMBER($J32))),"",IFERROR($O32+$J32/24,""))</f>
        <v/>
      </c>
      <c r="Q32" s="10">
        <f>IF(OR($O32="",$P32="",NOT(ISNUMBER($B32)),NOT(ISNUMBER($H32)),NOT(ISNUMBER($I32))),"",IFERROR(IF($H32&gt;=$I32,"Check window",IF($O32&gt;$B32+$I32,"Starts after window",IF($P32&gt;$B32+$I32,"Ends after window","Fits window"))),"Check inputs"))</f>
        <v/>
      </c>
      <c r="R32" s="23">
        <f>IF(OR($M32="Canceled",NOT(ISNUMBER($J32)),NOT(ISNUMBER($K32))),"",IFERROR(SUM($J32,$K32),""))</f>
        <v/>
      </c>
      <c r="S32" s="10">
        <f>IF($A32="","",IF($M32="Canceled","Canceled",IF(OR($B32="",$C32="",$L32="",$M32=""),"Check inputs",IF(COUNTIFS($B$5:$B$104,$B32,$L$5:$L$104,$L32,$C$5:$C$104,$C32)&gt;1,"Duplicate order",IF($Q32&lt;&gt;"Fits window","Review window",IF(IFERROR(SUMIFS($R$5:$R$104,$B$5:$B$104,$B32,$L$5:$L$104,$L32,$M$5:$M$104,"&lt;&gt;Canceled"),0)&gt;Assumptions!$B$5,"Review day hours","Ready")))))</f>
        <v/>
      </c>
    </row>
    <row r="33">
      <c r="A33" s="15" t="n"/>
      <c r="B33" s="16" t="n"/>
      <c r="C33" s="17" t="n"/>
      <c r="D33" s="15" t="n"/>
      <c r="E33" s="15" t="n"/>
      <c r="F33" s="15" t="n"/>
      <c r="G33" s="15" t="n"/>
      <c r="H33" s="18" t="n"/>
      <c r="I33" s="18" t="n"/>
      <c r="J33" s="19" t="n"/>
      <c r="K33" s="19" t="n"/>
      <c r="L33" s="15" t="n"/>
      <c r="M33" s="15" t="n"/>
      <c r="N33" s="27">
        <f>IF(OR($A33="",$M33="Canceled",NOT(ISNUMBER($B33)),NOT(ISNUMBER($C33)),NOT(ISNUMBER($H33)),NOT(ISNUMBER($I33)),NOT(ISNUMBER($J33)),NOT(ISNUMBER($K33)),$L33="",$M33=""),"",IFERROR(IF(AND($B33=$B32,$L33=$L32,$C33&gt;$C32,$P32&lt;&gt;""),$P32+$K33/24,$B33+Assumptions!$B$4+$K33/24),""))</f>
        <v/>
      </c>
      <c r="O33" s="27">
        <f>IF(OR($N33="",NOT(ISNUMBER($B33)),NOT(ISNUMBER($H33))),"",IFERROR(MAX($N33,$B33+$H33),""))</f>
        <v/>
      </c>
      <c r="P33" s="27">
        <f>IF(OR($O33="",NOT(ISNUMBER($J33))),"",IFERROR($O33+$J33/24,""))</f>
        <v/>
      </c>
      <c r="Q33" s="6">
        <f>IF(OR($O33="",$P33="",NOT(ISNUMBER($B33)),NOT(ISNUMBER($H33)),NOT(ISNUMBER($I33))),"",IFERROR(IF($H33&gt;=$I33,"Check window",IF($O33&gt;$B33+$I33,"Starts after window",IF($P33&gt;$B33+$I33,"Ends after window","Fits window"))),"Check inputs"))</f>
        <v/>
      </c>
      <c r="R33" s="21">
        <f>IF(OR($M33="Canceled",NOT(ISNUMBER($J33)),NOT(ISNUMBER($K33))),"",IFERROR(SUM($J33,$K33),""))</f>
        <v/>
      </c>
      <c r="S33" s="6">
        <f>IF($A33="","",IF($M33="Canceled","Canceled",IF(OR($B33="",$C33="",$L33="",$M33=""),"Check inputs",IF(COUNTIFS($B$5:$B$104,$B33,$L$5:$L$104,$L33,$C$5:$C$104,$C33)&gt;1,"Duplicate order",IF($Q33&lt;&gt;"Fits window","Review window",IF(IFERROR(SUMIFS($R$5:$R$104,$B$5:$B$104,$B33,$L$5:$L$104,$L33,$M$5:$M$104,"&lt;&gt;Canceled"),0)&gt;Assumptions!$B$5,"Review day hours","Ready")))))</f>
        <v/>
      </c>
    </row>
    <row r="34">
      <c r="A34" s="15" t="n"/>
      <c r="B34" s="16" t="n"/>
      <c r="C34" s="17" t="n"/>
      <c r="D34" s="15" t="n"/>
      <c r="E34" s="15" t="n"/>
      <c r="F34" s="15" t="n"/>
      <c r="G34" s="15" t="n"/>
      <c r="H34" s="18" t="n"/>
      <c r="I34" s="18" t="n"/>
      <c r="J34" s="19" t="n"/>
      <c r="K34" s="19" t="n"/>
      <c r="L34" s="15" t="n"/>
      <c r="M34" s="15" t="n"/>
      <c r="N34" s="28">
        <f>IF(OR($A34="",$M34="Canceled",NOT(ISNUMBER($B34)),NOT(ISNUMBER($C34)),NOT(ISNUMBER($H34)),NOT(ISNUMBER($I34)),NOT(ISNUMBER($J34)),NOT(ISNUMBER($K34)),$L34="",$M34=""),"",IFERROR(IF(AND($B34=$B33,$L34=$L33,$C34&gt;$C33,$P33&lt;&gt;""),$P33+$K34/24,$B34+Assumptions!$B$4+$K34/24),""))</f>
        <v/>
      </c>
      <c r="O34" s="28">
        <f>IF(OR($N34="",NOT(ISNUMBER($B34)),NOT(ISNUMBER($H34))),"",IFERROR(MAX($N34,$B34+$H34),""))</f>
        <v/>
      </c>
      <c r="P34" s="28">
        <f>IF(OR($O34="",NOT(ISNUMBER($J34))),"",IFERROR($O34+$J34/24,""))</f>
        <v/>
      </c>
      <c r="Q34" s="10">
        <f>IF(OR($O34="",$P34="",NOT(ISNUMBER($B34)),NOT(ISNUMBER($H34)),NOT(ISNUMBER($I34))),"",IFERROR(IF($H34&gt;=$I34,"Check window",IF($O34&gt;$B34+$I34,"Starts after window",IF($P34&gt;$B34+$I34,"Ends after window","Fits window"))),"Check inputs"))</f>
        <v/>
      </c>
      <c r="R34" s="23">
        <f>IF(OR($M34="Canceled",NOT(ISNUMBER($J34)),NOT(ISNUMBER($K34))),"",IFERROR(SUM($J34,$K34),""))</f>
        <v/>
      </c>
      <c r="S34" s="10">
        <f>IF($A34="","",IF($M34="Canceled","Canceled",IF(OR($B34="",$C34="",$L34="",$M34=""),"Check inputs",IF(COUNTIFS($B$5:$B$104,$B34,$L$5:$L$104,$L34,$C$5:$C$104,$C34)&gt;1,"Duplicate order",IF($Q34&lt;&gt;"Fits window","Review window",IF(IFERROR(SUMIFS($R$5:$R$104,$B$5:$B$104,$B34,$L$5:$L$104,$L34,$M$5:$M$104,"&lt;&gt;Canceled"),0)&gt;Assumptions!$B$5,"Review day hours","Ready")))))</f>
        <v/>
      </c>
    </row>
    <row r="35">
      <c r="A35" s="15" t="n"/>
      <c r="B35" s="16" t="n"/>
      <c r="C35" s="17" t="n"/>
      <c r="D35" s="15" t="n"/>
      <c r="E35" s="15" t="n"/>
      <c r="F35" s="15" t="n"/>
      <c r="G35" s="15" t="n"/>
      <c r="H35" s="18" t="n"/>
      <c r="I35" s="18" t="n"/>
      <c r="J35" s="19" t="n"/>
      <c r="K35" s="19" t="n"/>
      <c r="L35" s="15" t="n"/>
      <c r="M35" s="15" t="n"/>
      <c r="N35" s="27">
        <f>IF(OR($A35="",$M35="Canceled",NOT(ISNUMBER($B35)),NOT(ISNUMBER($C35)),NOT(ISNUMBER($H35)),NOT(ISNUMBER($I35)),NOT(ISNUMBER($J35)),NOT(ISNUMBER($K35)),$L35="",$M35=""),"",IFERROR(IF(AND($B35=$B34,$L35=$L34,$C35&gt;$C34,$P34&lt;&gt;""),$P34+$K35/24,$B35+Assumptions!$B$4+$K35/24),""))</f>
        <v/>
      </c>
      <c r="O35" s="27">
        <f>IF(OR($N35="",NOT(ISNUMBER($B35)),NOT(ISNUMBER($H35))),"",IFERROR(MAX($N35,$B35+$H35),""))</f>
        <v/>
      </c>
      <c r="P35" s="27">
        <f>IF(OR($O35="",NOT(ISNUMBER($J35))),"",IFERROR($O35+$J35/24,""))</f>
        <v/>
      </c>
      <c r="Q35" s="6">
        <f>IF(OR($O35="",$P35="",NOT(ISNUMBER($B35)),NOT(ISNUMBER($H35)),NOT(ISNUMBER($I35))),"",IFERROR(IF($H35&gt;=$I35,"Check window",IF($O35&gt;$B35+$I35,"Starts after window",IF($P35&gt;$B35+$I35,"Ends after window","Fits window"))),"Check inputs"))</f>
        <v/>
      </c>
      <c r="R35" s="21">
        <f>IF(OR($M35="Canceled",NOT(ISNUMBER($J35)),NOT(ISNUMBER($K35))),"",IFERROR(SUM($J35,$K35),""))</f>
        <v/>
      </c>
      <c r="S35" s="6">
        <f>IF($A35="","",IF($M35="Canceled","Canceled",IF(OR($B35="",$C35="",$L35="",$M35=""),"Check inputs",IF(COUNTIFS($B$5:$B$104,$B35,$L$5:$L$104,$L35,$C$5:$C$104,$C35)&gt;1,"Duplicate order",IF($Q35&lt;&gt;"Fits window","Review window",IF(IFERROR(SUMIFS($R$5:$R$104,$B$5:$B$104,$B35,$L$5:$L$104,$L35,$M$5:$M$104,"&lt;&gt;Canceled"),0)&gt;Assumptions!$B$5,"Review day hours","Ready")))))</f>
        <v/>
      </c>
    </row>
    <row r="36">
      <c r="A36" s="15" t="n"/>
      <c r="B36" s="16" t="n"/>
      <c r="C36" s="17" t="n"/>
      <c r="D36" s="15" t="n"/>
      <c r="E36" s="15" t="n"/>
      <c r="F36" s="15" t="n"/>
      <c r="G36" s="15" t="n"/>
      <c r="H36" s="18" t="n"/>
      <c r="I36" s="18" t="n"/>
      <c r="J36" s="19" t="n"/>
      <c r="K36" s="19" t="n"/>
      <c r="L36" s="15" t="n"/>
      <c r="M36" s="15" t="n"/>
      <c r="N36" s="28">
        <f>IF(OR($A36="",$M36="Canceled",NOT(ISNUMBER($B36)),NOT(ISNUMBER($C36)),NOT(ISNUMBER($H36)),NOT(ISNUMBER($I36)),NOT(ISNUMBER($J36)),NOT(ISNUMBER($K36)),$L36="",$M36=""),"",IFERROR(IF(AND($B36=$B35,$L36=$L35,$C36&gt;$C35,$P35&lt;&gt;""),$P35+$K36/24,$B36+Assumptions!$B$4+$K36/24),""))</f>
        <v/>
      </c>
      <c r="O36" s="28">
        <f>IF(OR($N36="",NOT(ISNUMBER($B36)),NOT(ISNUMBER($H36))),"",IFERROR(MAX($N36,$B36+$H36),""))</f>
        <v/>
      </c>
      <c r="P36" s="28">
        <f>IF(OR($O36="",NOT(ISNUMBER($J36))),"",IFERROR($O36+$J36/24,""))</f>
        <v/>
      </c>
      <c r="Q36" s="10">
        <f>IF(OR($O36="",$P36="",NOT(ISNUMBER($B36)),NOT(ISNUMBER($H36)),NOT(ISNUMBER($I36))),"",IFERROR(IF($H36&gt;=$I36,"Check window",IF($O36&gt;$B36+$I36,"Starts after window",IF($P36&gt;$B36+$I36,"Ends after window","Fits window"))),"Check inputs"))</f>
        <v/>
      </c>
      <c r="R36" s="23">
        <f>IF(OR($M36="Canceled",NOT(ISNUMBER($J36)),NOT(ISNUMBER($K36))),"",IFERROR(SUM($J36,$K36),""))</f>
        <v/>
      </c>
      <c r="S36" s="10">
        <f>IF($A36="","",IF($M36="Canceled","Canceled",IF(OR($B36="",$C36="",$L36="",$M36=""),"Check inputs",IF(COUNTIFS($B$5:$B$104,$B36,$L$5:$L$104,$L36,$C$5:$C$104,$C36)&gt;1,"Duplicate order",IF($Q36&lt;&gt;"Fits window","Review window",IF(IFERROR(SUMIFS($R$5:$R$104,$B$5:$B$104,$B36,$L$5:$L$104,$L36,$M$5:$M$104,"&lt;&gt;Canceled"),0)&gt;Assumptions!$B$5,"Review day hours","Ready")))))</f>
        <v/>
      </c>
    </row>
    <row r="37">
      <c r="A37" s="15" t="n"/>
      <c r="B37" s="16" t="n"/>
      <c r="C37" s="17" t="n"/>
      <c r="D37" s="15" t="n"/>
      <c r="E37" s="15" t="n"/>
      <c r="F37" s="15" t="n"/>
      <c r="G37" s="15" t="n"/>
      <c r="H37" s="18" t="n"/>
      <c r="I37" s="18" t="n"/>
      <c r="J37" s="19" t="n"/>
      <c r="K37" s="19" t="n"/>
      <c r="L37" s="15" t="n"/>
      <c r="M37" s="15" t="n"/>
      <c r="N37" s="27">
        <f>IF(OR($A37="",$M37="Canceled",NOT(ISNUMBER($B37)),NOT(ISNUMBER($C37)),NOT(ISNUMBER($H37)),NOT(ISNUMBER($I37)),NOT(ISNUMBER($J37)),NOT(ISNUMBER($K37)),$L37="",$M37=""),"",IFERROR(IF(AND($B37=$B36,$L37=$L36,$C37&gt;$C36,$P36&lt;&gt;""),$P36+$K37/24,$B37+Assumptions!$B$4+$K37/24),""))</f>
        <v/>
      </c>
      <c r="O37" s="27">
        <f>IF(OR($N37="",NOT(ISNUMBER($B37)),NOT(ISNUMBER($H37))),"",IFERROR(MAX($N37,$B37+$H37),""))</f>
        <v/>
      </c>
      <c r="P37" s="27">
        <f>IF(OR($O37="",NOT(ISNUMBER($J37))),"",IFERROR($O37+$J37/24,""))</f>
        <v/>
      </c>
      <c r="Q37" s="6">
        <f>IF(OR($O37="",$P37="",NOT(ISNUMBER($B37)),NOT(ISNUMBER($H37)),NOT(ISNUMBER($I37))),"",IFERROR(IF($H37&gt;=$I37,"Check window",IF($O37&gt;$B37+$I37,"Starts after window",IF($P37&gt;$B37+$I37,"Ends after window","Fits window"))),"Check inputs"))</f>
        <v/>
      </c>
      <c r="R37" s="21">
        <f>IF(OR($M37="Canceled",NOT(ISNUMBER($J37)),NOT(ISNUMBER($K37))),"",IFERROR(SUM($J37,$K37),""))</f>
        <v/>
      </c>
      <c r="S37" s="6">
        <f>IF($A37="","",IF($M37="Canceled","Canceled",IF(OR($B37="",$C37="",$L37="",$M37=""),"Check inputs",IF(COUNTIFS($B$5:$B$104,$B37,$L$5:$L$104,$L37,$C$5:$C$104,$C37)&gt;1,"Duplicate order",IF($Q37&lt;&gt;"Fits window","Review window",IF(IFERROR(SUMIFS($R$5:$R$104,$B$5:$B$104,$B37,$L$5:$L$104,$L37,$M$5:$M$104,"&lt;&gt;Canceled"),0)&gt;Assumptions!$B$5,"Review day hours","Ready")))))</f>
        <v/>
      </c>
    </row>
    <row r="38">
      <c r="A38" s="15" t="n"/>
      <c r="B38" s="16" t="n"/>
      <c r="C38" s="17" t="n"/>
      <c r="D38" s="15" t="n"/>
      <c r="E38" s="15" t="n"/>
      <c r="F38" s="15" t="n"/>
      <c r="G38" s="15" t="n"/>
      <c r="H38" s="18" t="n"/>
      <c r="I38" s="18" t="n"/>
      <c r="J38" s="19" t="n"/>
      <c r="K38" s="19" t="n"/>
      <c r="L38" s="15" t="n"/>
      <c r="M38" s="15" t="n"/>
      <c r="N38" s="28">
        <f>IF(OR($A38="",$M38="Canceled",NOT(ISNUMBER($B38)),NOT(ISNUMBER($C38)),NOT(ISNUMBER($H38)),NOT(ISNUMBER($I38)),NOT(ISNUMBER($J38)),NOT(ISNUMBER($K38)),$L38="",$M38=""),"",IFERROR(IF(AND($B38=$B37,$L38=$L37,$C38&gt;$C37,$P37&lt;&gt;""),$P37+$K38/24,$B38+Assumptions!$B$4+$K38/24),""))</f>
        <v/>
      </c>
      <c r="O38" s="28">
        <f>IF(OR($N38="",NOT(ISNUMBER($B38)),NOT(ISNUMBER($H38))),"",IFERROR(MAX($N38,$B38+$H38),""))</f>
        <v/>
      </c>
      <c r="P38" s="28">
        <f>IF(OR($O38="",NOT(ISNUMBER($J38))),"",IFERROR($O38+$J38/24,""))</f>
        <v/>
      </c>
      <c r="Q38" s="10">
        <f>IF(OR($O38="",$P38="",NOT(ISNUMBER($B38)),NOT(ISNUMBER($H38)),NOT(ISNUMBER($I38))),"",IFERROR(IF($H38&gt;=$I38,"Check window",IF($O38&gt;$B38+$I38,"Starts after window",IF($P38&gt;$B38+$I38,"Ends after window","Fits window"))),"Check inputs"))</f>
        <v/>
      </c>
      <c r="R38" s="23">
        <f>IF(OR($M38="Canceled",NOT(ISNUMBER($J38)),NOT(ISNUMBER($K38))),"",IFERROR(SUM($J38,$K38),""))</f>
        <v/>
      </c>
      <c r="S38" s="10">
        <f>IF($A38="","",IF($M38="Canceled","Canceled",IF(OR($B38="",$C38="",$L38="",$M38=""),"Check inputs",IF(COUNTIFS($B$5:$B$104,$B38,$L$5:$L$104,$L38,$C$5:$C$104,$C38)&gt;1,"Duplicate order",IF($Q38&lt;&gt;"Fits window","Review window",IF(IFERROR(SUMIFS($R$5:$R$104,$B$5:$B$104,$B38,$L$5:$L$104,$L38,$M$5:$M$104,"&lt;&gt;Canceled"),0)&gt;Assumptions!$B$5,"Review day hours","Ready")))))</f>
        <v/>
      </c>
    </row>
    <row r="39">
      <c r="A39" s="15" t="n"/>
      <c r="B39" s="16" t="n"/>
      <c r="C39" s="17" t="n"/>
      <c r="D39" s="15" t="n"/>
      <c r="E39" s="15" t="n"/>
      <c r="F39" s="15" t="n"/>
      <c r="G39" s="15" t="n"/>
      <c r="H39" s="18" t="n"/>
      <c r="I39" s="18" t="n"/>
      <c r="J39" s="19" t="n"/>
      <c r="K39" s="19" t="n"/>
      <c r="L39" s="15" t="n"/>
      <c r="M39" s="15" t="n"/>
      <c r="N39" s="27">
        <f>IF(OR($A39="",$M39="Canceled",NOT(ISNUMBER($B39)),NOT(ISNUMBER($C39)),NOT(ISNUMBER($H39)),NOT(ISNUMBER($I39)),NOT(ISNUMBER($J39)),NOT(ISNUMBER($K39)),$L39="",$M39=""),"",IFERROR(IF(AND($B39=$B38,$L39=$L38,$C39&gt;$C38,$P38&lt;&gt;""),$P38+$K39/24,$B39+Assumptions!$B$4+$K39/24),""))</f>
        <v/>
      </c>
      <c r="O39" s="27">
        <f>IF(OR($N39="",NOT(ISNUMBER($B39)),NOT(ISNUMBER($H39))),"",IFERROR(MAX($N39,$B39+$H39),""))</f>
        <v/>
      </c>
      <c r="P39" s="27">
        <f>IF(OR($O39="",NOT(ISNUMBER($J39))),"",IFERROR($O39+$J39/24,""))</f>
        <v/>
      </c>
      <c r="Q39" s="6">
        <f>IF(OR($O39="",$P39="",NOT(ISNUMBER($B39)),NOT(ISNUMBER($H39)),NOT(ISNUMBER($I39))),"",IFERROR(IF($H39&gt;=$I39,"Check window",IF($O39&gt;$B39+$I39,"Starts after window",IF($P39&gt;$B39+$I39,"Ends after window","Fits window"))),"Check inputs"))</f>
        <v/>
      </c>
      <c r="R39" s="21">
        <f>IF(OR($M39="Canceled",NOT(ISNUMBER($J39)),NOT(ISNUMBER($K39))),"",IFERROR(SUM($J39,$K39),""))</f>
        <v/>
      </c>
      <c r="S39" s="6">
        <f>IF($A39="","",IF($M39="Canceled","Canceled",IF(OR($B39="",$C39="",$L39="",$M39=""),"Check inputs",IF(COUNTIFS($B$5:$B$104,$B39,$L$5:$L$104,$L39,$C$5:$C$104,$C39)&gt;1,"Duplicate order",IF($Q39&lt;&gt;"Fits window","Review window",IF(IFERROR(SUMIFS($R$5:$R$104,$B$5:$B$104,$B39,$L$5:$L$104,$L39,$M$5:$M$104,"&lt;&gt;Canceled"),0)&gt;Assumptions!$B$5,"Review day hours","Ready")))))</f>
        <v/>
      </c>
    </row>
    <row r="40">
      <c r="A40" s="15" t="n"/>
      <c r="B40" s="16" t="n"/>
      <c r="C40" s="17" t="n"/>
      <c r="D40" s="15" t="n"/>
      <c r="E40" s="15" t="n"/>
      <c r="F40" s="15" t="n"/>
      <c r="G40" s="15" t="n"/>
      <c r="H40" s="18" t="n"/>
      <c r="I40" s="18" t="n"/>
      <c r="J40" s="19" t="n"/>
      <c r="K40" s="19" t="n"/>
      <c r="L40" s="15" t="n"/>
      <c r="M40" s="15" t="n"/>
      <c r="N40" s="28">
        <f>IF(OR($A40="",$M40="Canceled",NOT(ISNUMBER($B40)),NOT(ISNUMBER($C40)),NOT(ISNUMBER($H40)),NOT(ISNUMBER($I40)),NOT(ISNUMBER($J40)),NOT(ISNUMBER($K40)),$L40="",$M40=""),"",IFERROR(IF(AND($B40=$B39,$L40=$L39,$C40&gt;$C39,$P39&lt;&gt;""),$P39+$K40/24,$B40+Assumptions!$B$4+$K40/24),""))</f>
        <v/>
      </c>
      <c r="O40" s="28">
        <f>IF(OR($N40="",NOT(ISNUMBER($B40)),NOT(ISNUMBER($H40))),"",IFERROR(MAX($N40,$B40+$H40),""))</f>
        <v/>
      </c>
      <c r="P40" s="28">
        <f>IF(OR($O40="",NOT(ISNUMBER($J40))),"",IFERROR($O40+$J40/24,""))</f>
        <v/>
      </c>
      <c r="Q40" s="10">
        <f>IF(OR($O40="",$P40="",NOT(ISNUMBER($B40)),NOT(ISNUMBER($H40)),NOT(ISNUMBER($I40))),"",IFERROR(IF($H40&gt;=$I40,"Check window",IF($O40&gt;$B40+$I40,"Starts after window",IF($P40&gt;$B40+$I40,"Ends after window","Fits window"))),"Check inputs"))</f>
        <v/>
      </c>
      <c r="R40" s="23">
        <f>IF(OR($M40="Canceled",NOT(ISNUMBER($J40)),NOT(ISNUMBER($K40))),"",IFERROR(SUM($J40,$K40),""))</f>
        <v/>
      </c>
      <c r="S40" s="10">
        <f>IF($A40="","",IF($M40="Canceled","Canceled",IF(OR($B40="",$C40="",$L40="",$M40=""),"Check inputs",IF(COUNTIFS($B$5:$B$104,$B40,$L$5:$L$104,$L40,$C$5:$C$104,$C40)&gt;1,"Duplicate order",IF($Q40&lt;&gt;"Fits window","Review window",IF(IFERROR(SUMIFS($R$5:$R$104,$B$5:$B$104,$B40,$L$5:$L$104,$L40,$M$5:$M$104,"&lt;&gt;Canceled"),0)&gt;Assumptions!$B$5,"Review day hours","Ready")))))</f>
        <v/>
      </c>
    </row>
    <row r="41">
      <c r="A41" s="15" t="n"/>
      <c r="B41" s="16" t="n"/>
      <c r="C41" s="17" t="n"/>
      <c r="D41" s="15" t="n"/>
      <c r="E41" s="15" t="n"/>
      <c r="F41" s="15" t="n"/>
      <c r="G41" s="15" t="n"/>
      <c r="H41" s="18" t="n"/>
      <c r="I41" s="18" t="n"/>
      <c r="J41" s="19" t="n"/>
      <c r="K41" s="19" t="n"/>
      <c r="L41" s="15" t="n"/>
      <c r="M41" s="15" t="n"/>
      <c r="N41" s="27">
        <f>IF(OR($A41="",$M41="Canceled",NOT(ISNUMBER($B41)),NOT(ISNUMBER($C41)),NOT(ISNUMBER($H41)),NOT(ISNUMBER($I41)),NOT(ISNUMBER($J41)),NOT(ISNUMBER($K41)),$L41="",$M41=""),"",IFERROR(IF(AND($B41=$B40,$L41=$L40,$C41&gt;$C40,$P40&lt;&gt;""),$P40+$K41/24,$B41+Assumptions!$B$4+$K41/24),""))</f>
        <v/>
      </c>
      <c r="O41" s="27">
        <f>IF(OR($N41="",NOT(ISNUMBER($B41)),NOT(ISNUMBER($H41))),"",IFERROR(MAX($N41,$B41+$H41),""))</f>
        <v/>
      </c>
      <c r="P41" s="27">
        <f>IF(OR($O41="",NOT(ISNUMBER($J41))),"",IFERROR($O41+$J41/24,""))</f>
        <v/>
      </c>
      <c r="Q41" s="6">
        <f>IF(OR($O41="",$P41="",NOT(ISNUMBER($B41)),NOT(ISNUMBER($H41)),NOT(ISNUMBER($I41))),"",IFERROR(IF($H41&gt;=$I41,"Check window",IF($O41&gt;$B41+$I41,"Starts after window",IF($P41&gt;$B41+$I41,"Ends after window","Fits window"))),"Check inputs"))</f>
        <v/>
      </c>
      <c r="R41" s="21">
        <f>IF(OR($M41="Canceled",NOT(ISNUMBER($J41)),NOT(ISNUMBER($K41))),"",IFERROR(SUM($J41,$K41),""))</f>
        <v/>
      </c>
      <c r="S41" s="6">
        <f>IF($A41="","",IF($M41="Canceled","Canceled",IF(OR($B41="",$C41="",$L41="",$M41=""),"Check inputs",IF(COUNTIFS($B$5:$B$104,$B41,$L$5:$L$104,$L41,$C$5:$C$104,$C41)&gt;1,"Duplicate order",IF($Q41&lt;&gt;"Fits window","Review window",IF(IFERROR(SUMIFS($R$5:$R$104,$B$5:$B$104,$B41,$L$5:$L$104,$L41,$M$5:$M$104,"&lt;&gt;Canceled"),0)&gt;Assumptions!$B$5,"Review day hours","Ready")))))</f>
        <v/>
      </c>
    </row>
    <row r="42">
      <c r="A42" s="15" t="n"/>
      <c r="B42" s="16" t="n"/>
      <c r="C42" s="17" t="n"/>
      <c r="D42" s="15" t="n"/>
      <c r="E42" s="15" t="n"/>
      <c r="F42" s="15" t="n"/>
      <c r="G42" s="15" t="n"/>
      <c r="H42" s="18" t="n"/>
      <c r="I42" s="18" t="n"/>
      <c r="J42" s="19" t="n"/>
      <c r="K42" s="19" t="n"/>
      <c r="L42" s="15" t="n"/>
      <c r="M42" s="15" t="n"/>
      <c r="N42" s="28">
        <f>IF(OR($A42="",$M42="Canceled",NOT(ISNUMBER($B42)),NOT(ISNUMBER($C42)),NOT(ISNUMBER($H42)),NOT(ISNUMBER($I42)),NOT(ISNUMBER($J42)),NOT(ISNUMBER($K42)),$L42="",$M42=""),"",IFERROR(IF(AND($B42=$B41,$L42=$L41,$C42&gt;$C41,$P41&lt;&gt;""),$P41+$K42/24,$B42+Assumptions!$B$4+$K42/24),""))</f>
        <v/>
      </c>
      <c r="O42" s="28">
        <f>IF(OR($N42="",NOT(ISNUMBER($B42)),NOT(ISNUMBER($H42))),"",IFERROR(MAX($N42,$B42+$H42),""))</f>
        <v/>
      </c>
      <c r="P42" s="28">
        <f>IF(OR($O42="",NOT(ISNUMBER($J42))),"",IFERROR($O42+$J42/24,""))</f>
        <v/>
      </c>
      <c r="Q42" s="10">
        <f>IF(OR($O42="",$P42="",NOT(ISNUMBER($B42)),NOT(ISNUMBER($H42)),NOT(ISNUMBER($I42))),"",IFERROR(IF($H42&gt;=$I42,"Check window",IF($O42&gt;$B42+$I42,"Starts after window",IF($P42&gt;$B42+$I42,"Ends after window","Fits window"))),"Check inputs"))</f>
        <v/>
      </c>
      <c r="R42" s="23">
        <f>IF(OR($M42="Canceled",NOT(ISNUMBER($J42)),NOT(ISNUMBER($K42))),"",IFERROR(SUM($J42,$K42),""))</f>
        <v/>
      </c>
      <c r="S42" s="10">
        <f>IF($A42="","",IF($M42="Canceled","Canceled",IF(OR($B42="",$C42="",$L42="",$M42=""),"Check inputs",IF(COUNTIFS($B$5:$B$104,$B42,$L$5:$L$104,$L42,$C$5:$C$104,$C42)&gt;1,"Duplicate order",IF($Q42&lt;&gt;"Fits window","Review window",IF(IFERROR(SUMIFS($R$5:$R$104,$B$5:$B$104,$B42,$L$5:$L$104,$L42,$M$5:$M$104,"&lt;&gt;Canceled"),0)&gt;Assumptions!$B$5,"Review day hours","Ready")))))</f>
        <v/>
      </c>
    </row>
    <row r="43">
      <c r="A43" s="15" t="n"/>
      <c r="B43" s="16" t="n"/>
      <c r="C43" s="17" t="n"/>
      <c r="D43" s="15" t="n"/>
      <c r="E43" s="15" t="n"/>
      <c r="F43" s="15" t="n"/>
      <c r="G43" s="15" t="n"/>
      <c r="H43" s="18" t="n"/>
      <c r="I43" s="18" t="n"/>
      <c r="J43" s="19" t="n"/>
      <c r="K43" s="19" t="n"/>
      <c r="L43" s="15" t="n"/>
      <c r="M43" s="15" t="n"/>
      <c r="N43" s="27">
        <f>IF(OR($A43="",$M43="Canceled",NOT(ISNUMBER($B43)),NOT(ISNUMBER($C43)),NOT(ISNUMBER($H43)),NOT(ISNUMBER($I43)),NOT(ISNUMBER($J43)),NOT(ISNUMBER($K43)),$L43="",$M43=""),"",IFERROR(IF(AND($B43=$B42,$L43=$L42,$C43&gt;$C42,$P42&lt;&gt;""),$P42+$K43/24,$B43+Assumptions!$B$4+$K43/24),""))</f>
        <v/>
      </c>
      <c r="O43" s="27">
        <f>IF(OR($N43="",NOT(ISNUMBER($B43)),NOT(ISNUMBER($H43))),"",IFERROR(MAX($N43,$B43+$H43),""))</f>
        <v/>
      </c>
      <c r="P43" s="27">
        <f>IF(OR($O43="",NOT(ISNUMBER($J43))),"",IFERROR($O43+$J43/24,""))</f>
        <v/>
      </c>
      <c r="Q43" s="6">
        <f>IF(OR($O43="",$P43="",NOT(ISNUMBER($B43)),NOT(ISNUMBER($H43)),NOT(ISNUMBER($I43))),"",IFERROR(IF($H43&gt;=$I43,"Check window",IF($O43&gt;$B43+$I43,"Starts after window",IF($P43&gt;$B43+$I43,"Ends after window","Fits window"))),"Check inputs"))</f>
        <v/>
      </c>
      <c r="R43" s="21">
        <f>IF(OR($M43="Canceled",NOT(ISNUMBER($J43)),NOT(ISNUMBER($K43))),"",IFERROR(SUM($J43,$K43),""))</f>
        <v/>
      </c>
      <c r="S43" s="6">
        <f>IF($A43="","",IF($M43="Canceled","Canceled",IF(OR($B43="",$C43="",$L43="",$M43=""),"Check inputs",IF(COUNTIFS($B$5:$B$104,$B43,$L$5:$L$104,$L43,$C$5:$C$104,$C43)&gt;1,"Duplicate order",IF($Q43&lt;&gt;"Fits window","Review window",IF(IFERROR(SUMIFS($R$5:$R$104,$B$5:$B$104,$B43,$L$5:$L$104,$L43,$M$5:$M$104,"&lt;&gt;Canceled"),0)&gt;Assumptions!$B$5,"Review day hours","Ready")))))</f>
        <v/>
      </c>
    </row>
    <row r="44">
      <c r="A44" s="15" t="n"/>
      <c r="B44" s="16" t="n"/>
      <c r="C44" s="17" t="n"/>
      <c r="D44" s="15" t="n"/>
      <c r="E44" s="15" t="n"/>
      <c r="F44" s="15" t="n"/>
      <c r="G44" s="15" t="n"/>
      <c r="H44" s="18" t="n"/>
      <c r="I44" s="18" t="n"/>
      <c r="J44" s="19" t="n"/>
      <c r="K44" s="19" t="n"/>
      <c r="L44" s="15" t="n"/>
      <c r="M44" s="15" t="n"/>
      <c r="N44" s="28">
        <f>IF(OR($A44="",$M44="Canceled",NOT(ISNUMBER($B44)),NOT(ISNUMBER($C44)),NOT(ISNUMBER($H44)),NOT(ISNUMBER($I44)),NOT(ISNUMBER($J44)),NOT(ISNUMBER($K44)),$L44="",$M44=""),"",IFERROR(IF(AND($B44=$B43,$L44=$L43,$C44&gt;$C43,$P43&lt;&gt;""),$P43+$K44/24,$B44+Assumptions!$B$4+$K44/24),""))</f>
        <v/>
      </c>
      <c r="O44" s="28">
        <f>IF(OR($N44="",NOT(ISNUMBER($B44)),NOT(ISNUMBER($H44))),"",IFERROR(MAX($N44,$B44+$H44),""))</f>
        <v/>
      </c>
      <c r="P44" s="28">
        <f>IF(OR($O44="",NOT(ISNUMBER($J44))),"",IFERROR($O44+$J44/24,""))</f>
        <v/>
      </c>
      <c r="Q44" s="10">
        <f>IF(OR($O44="",$P44="",NOT(ISNUMBER($B44)),NOT(ISNUMBER($H44)),NOT(ISNUMBER($I44))),"",IFERROR(IF($H44&gt;=$I44,"Check window",IF($O44&gt;$B44+$I44,"Starts after window",IF($P44&gt;$B44+$I44,"Ends after window","Fits window"))),"Check inputs"))</f>
        <v/>
      </c>
      <c r="R44" s="23">
        <f>IF(OR($M44="Canceled",NOT(ISNUMBER($J44)),NOT(ISNUMBER($K44))),"",IFERROR(SUM($J44,$K44),""))</f>
        <v/>
      </c>
      <c r="S44" s="10">
        <f>IF($A44="","",IF($M44="Canceled","Canceled",IF(OR($B44="",$C44="",$L44="",$M44=""),"Check inputs",IF(COUNTIFS($B$5:$B$104,$B44,$L$5:$L$104,$L44,$C$5:$C$104,$C44)&gt;1,"Duplicate order",IF($Q44&lt;&gt;"Fits window","Review window",IF(IFERROR(SUMIFS($R$5:$R$104,$B$5:$B$104,$B44,$L$5:$L$104,$L44,$M$5:$M$104,"&lt;&gt;Canceled"),0)&gt;Assumptions!$B$5,"Review day hours","Ready")))))</f>
        <v/>
      </c>
    </row>
    <row r="45">
      <c r="A45" s="15" t="n"/>
      <c r="B45" s="16" t="n"/>
      <c r="C45" s="17" t="n"/>
      <c r="D45" s="15" t="n"/>
      <c r="E45" s="15" t="n"/>
      <c r="F45" s="15" t="n"/>
      <c r="G45" s="15" t="n"/>
      <c r="H45" s="18" t="n"/>
      <c r="I45" s="18" t="n"/>
      <c r="J45" s="19" t="n"/>
      <c r="K45" s="19" t="n"/>
      <c r="L45" s="15" t="n"/>
      <c r="M45" s="15" t="n"/>
      <c r="N45" s="27">
        <f>IF(OR($A45="",$M45="Canceled",NOT(ISNUMBER($B45)),NOT(ISNUMBER($C45)),NOT(ISNUMBER($H45)),NOT(ISNUMBER($I45)),NOT(ISNUMBER($J45)),NOT(ISNUMBER($K45)),$L45="",$M45=""),"",IFERROR(IF(AND($B45=$B44,$L45=$L44,$C45&gt;$C44,$P44&lt;&gt;""),$P44+$K45/24,$B45+Assumptions!$B$4+$K45/24),""))</f>
        <v/>
      </c>
      <c r="O45" s="27">
        <f>IF(OR($N45="",NOT(ISNUMBER($B45)),NOT(ISNUMBER($H45))),"",IFERROR(MAX($N45,$B45+$H45),""))</f>
        <v/>
      </c>
      <c r="P45" s="27">
        <f>IF(OR($O45="",NOT(ISNUMBER($J45))),"",IFERROR($O45+$J45/24,""))</f>
        <v/>
      </c>
      <c r="Q45" s="6">
        <f>IF(OR($O45="",$P45="",NOT(ISNUMBER($B45)),NOT(ISNUMBER($H45)),NOT(ISNUMBER($I45))),"",IFERROR(IF($H45&gt;=$I45,"Check window",IF($O45&gt;$B45+$I45,"Starts after window",IF($P45&gt;$B45+$I45,"Ends after window","Fits window"))),"Check inputs"))</f>
        <v/>
      </c>
      <c r="R45" s="21">
        <f>IF(OR($M45="Canceled",NOT(ISNUMBER($J45)),NOT(ISNUMBER($K45))),"",IFERROR(SUM($J45,$K45),""))</f>
        <v/>
      </c>
      <c r="S45" s="6">
        <f>IF($A45="","",IF($M45="Canceled","Canceled",IF(OR($B45="",$C45="",$L45="",$M45=""),"Check inputs",IF(COUNTIFS($B$5:$B$104,$B45,$L$5:$L$104,$L45,$C$5:$C$104,$C45)&gt;1,"Duplicate order",IF($Q45&lt;&gt;"Fits window","Review window",IF(IFERROR(SUMIFS($R$5:$R$104,$B$5:$B$104,$B45,$L$5:$L$104,$L45,$M$5:$M$104,"&lt;&gt;Canceled"),0)&gt;Assumptions!$B$5,"Review day hours","Ready")))))</f>
        <v/>
      </c>
    </row>
    <row r="46">
      <c r="A46" s="15" t="n"/>
      <c r="B46" s="16" t="n"/>
      <c r="C46" s="17" t="n"/>
      <c r="D46" s="15" t="n"/>
      <c r="E46" s="15" t="n"/>
      <c r="F46" s="15" t="n"/>
      <c r="G46" s="15" t="n"/>
      <c r="H46" s="18" t="n"/>
      <c r="I46" s="18" t="n"/>
      <c r="J46" s="19" t="n"/>
      <c r="K46" s="19" t="n"/>
      <c r="L46" s="15" t="n"/>
      <c r="M46" s="15" t="n"/>
      <c r="N46" s="28">
        <f>IF(OR($A46="",$M46="Canceled",NOT(ISNUMBER($B46)),NOT(ISNUMBER($C46)),NOT(ISNUMBER($H46)),NOT(ISNUMBER($I46)),NOT(ISNUMBER($J46)),NOT(ISNUMBER($K46)),$L46="",$M46=""),"",IFERROR(IF(AND($B46=$B45,$L46=$L45,$C46&gt;$C45,$P45&lt;&gt;""),$P45+$K46/24,$B46+Assumptions!$B$4+$K46/24),""))</f>
        <v/>
      </c>
      <c r="O46" s="28">
        <f>IF(OR($N46="",NOT(ISNUMBER($B46)),NOT(ISNUMBER($H46))),"",IFERROR(MAX($N46,$B46+$H46),""))</f>
        <v/>
      </c>
      <c r="P46" s="28">
        <f>IF(OR($O46="",NOT(ISNUMBER($J46))),"",IFERROR($O46+$J46/24,""))</f>
        <v/>
      </c>
      <c r="Q46" s="10">
        <f>IF(OR($O46="",$P46="",NOT(ISNUMBER($B46)),NOT(ISNUMBER($H46)),NOT(ISNUMBER($I46))),"",IFERROR(IF($H46&gt;=$I46,"Check window",IF($O46&gt;$B46+$I46,"Starts after window",IF($P46&gt;$B46+$I46,"Ends after window","Fits window"))),"Check inputs"))</f>
        <v/>
      </c>
      <c r="R46" s="23">
        <f>IF(OR($M46="Canceled",NOT(ISNUMBER($J46)),NOT(ISNUMBER($K46))),"",IFERROR(SUM($J46,$K46),""))</f>
        <v/>
      </c>
      <c r="S46" s="10">
        <f>IF($A46="","",IF($M46="Canceled","Canceled",IF(OR($B46="",$C46="",$L46="",$M46=""),"Check inputs",IF(COUNTIFS($B$5:$B$104,$B46,$L$5:$L$104,$L46,$C$5:$C$104,$C46)&gt;1,"Duplicate order",IF($Q46&lt;&gt;"Fits window","Review window",IF(IFERROR(SUMIFS($R$5:$R$104,$B$5:$B$104,$B46,$L$5:$L$104,$L46,$M$5:$M$104,"&lt;&gt;Canceled"),0)&gt;Assumptions!$B$5,"Review day hours","Ready")))))</f>
        <v/>
      </c>
    </row>
    <row r="47">
      <c r="A47" s="15" t="n"/>
      <c r="B47" s="16" t="n"/>
      <c r="C47" s="17" t="n"/>
      <c r="D47" s="15" t="n"/>
      <c r="E47" s="15" t="n"/>
      <c r="F47" s="15" t="n"/>
      <c r="G47" s="15" t="n"/>
      <c r="H47" s="18" t="n"/>
      <c r="I47" s="18" t="n"/>
      <c r="J47" s="19" t="n"/>
      <c r="K47" s="19" t="n"/>
      <c r="L47" s="15" t="n"/>
      <c r="M47" s="15" t="n"/>
      <c r="N47" s="27">
        <f>IF(OR($A47="",$M47="Canceled",NOT(ISNUMBER($B47)),NOT(ISNUMBER($C47)),NOT(ISNUMBER($H47)),NOT(ISNUMBER($I47)),NOT(ISNUMBER($J47)),NOT(ISNUMBER($K47)),$L47="",$M47=""),"",IFERROR(IF(AND($B47=$B46,$L47=$L46,$C47&gt;$C46,$P46&lt;&gt;""),$P46+$K47/24,$B47+Assumptions!$B$4+$K47/24),""))</f>
        <v/>
      </c>
      <c r="O47" s="27">
        <f>IF(OR($N47="",NOT(ISNUMBER($B47)),NOT(ISNUMBER($H47))),"",IFERROR(MAX($N47,$B47+$H47),""))</f>
        <v/>
      </c>
      <c r="P47" s="27">
        <f>IF(OR($O47="",NOT(ISNUMBER($J47))),"",IFERROR($O47+$J47/24,""))</f>
        <v/>
      </c>
      <c r="Q47" s="6">
        <f>IF(OR($O47="",$P47="",NOT(ISNUMBER($B47)),NOT(ISNUMBER($H47)),NOT(ISNUMBER($I47))),"",IFERROR(IF($H47&gt;=$I47,"Check window",IF($O47&gt;$B47+$I47,"Starts after window",IF($P47&gt;$B47+$I47,"Ends after window","Fits window"))),"Check inputs"))</f>
        <v/>
      </c>
      <c r="R47" s="21">
        <f>IF(OR($M47="Canceled",NOT(ISNUMBER($J47)),NOT(ISNUMBER($K47))),"",IFERROR(SUM($J47,$K47),""))</f>
        <v/>
      </c>
      <c r="S47" s="6">
        <f>IF($A47="","",IF($M47="Canceled","Canceled",IF(OR($B47="",$C47="",$L47="",$M47=""),"Check inputs",IF(COUNTIFS($B$5:$B$104,$B47,$L$5:$L$104,$L47,$C$5:$C$104,$C47)&gt;1,"Duplicate order",IF($Q47&lt;&gt;"Fits window","Review window",IF(IFERROR(SUMIFS($R$5:$R$104,$B$5:$B$104,$B47,$L$5:$L$104,$L47,$M$5:$M$104,"&lt;&gt;Canceled"),0)&gt;Assumptions!$B$5,"Review day hours","Ready")))))</f>
        <v/>
      </c>
    </row>
    <row r="48">
      <c r="A48" s="15" t="n"/>
      <c r="B48" s="16" t="n"/>
      <c r="C48" s="17" t="n"/>
      <c r="D48" s="15" t="n"/>
      <c r="E48" s="15" t="n"/>
      <c r="F48" s="15" t="n"/>
      <c r="G48" s="15" t="n"/>
      <c r="H48" s="18" t="n"/>
      <c r="I48" s="18" t="n"/>
      <c r="J48" s="19" t="n"/>
      <c r="K48" s="19" t="n"/>
      <c r="L48" s="15" t="n"/>
      <c r="M48" s="15" t="n"/>
      <c r="N48" s="28">
        <f>IF(OR($A48="",$M48="Canceled",NOT(ISNUMBER($B48)),NOT(ISNUMBER($C48)),NOT(ISNUMBER($H48)),NOT(ISNUMBER($I48)),NOT(ISNUMBER($J48)),NOT(ISNUMBER($K48)),$L48="",$M48=""),"",IFERROR(IF(AND($B48=$B47,$L48=$L47,$C48&gt;$C47,$P47&lt;&gt;""),$P47+$K48/24,$B48+Assumptions!$B$4+$K48/24),""))</f>
        <v/>
      </c>
      <c r="O48" s="28">
        <f>IF(OR($N48="",NOT(ISNUMBER($B48)),NOT(ISNUMBER($H48))),"",IFERROR(MAX($N48,$B48+$H48),""))</f>
        <v/>
      </c>
      <c r="P48" s="28">
        <f>IF(OR($O48="",NOT(ISNUMBER($J48))),"",IFERROR($O48+$J48/24,""))</f>
        <v/>
      </c>
      <c r="Q48" s="10">
        <f>IF(OR($O48="",$P48="",NOT(ISNUMBER($B48)),NOT(ISNUMBER($H48)),NOT(ISNUMBER($I48))),"",IFERROR(IF($H48&gt;=$I48,"Check window",IF($O48&gt;$B48+$I48,"Starts after window",IF($P48&gt;$B48+$I48,"Ends after window","Fits window"))),"Check inputs"))</f>
        <v/>
      </c>
      <c r="R48" s="23">
        <f>IF(OR($M48="Canceled",NOT(ISNUMBER($J48)),NOT(ISNUMBER($K48))),"",IFERROR(SUM($J48,$K48),""))</f>
        <v/>
      </c>
      <c r="S48" s="10">
        <f>IF($A48="","",IF($M48="Canceled","Canceled",IF(OR($B48="",$C48="",$L48="",$M48=""),"Check inputs",IF(COUNTIFS($B$5:$B$104,$B48,$L$5:$L$104,$L48,$C$5:$C$104,$C48)&gt;1,"Duplicate order",IF($Q48&lt;&gt;"Fits window","Review window",IF(IFERROR(SUMIFS($R$5:$R$104,$B$5:$B$104,$B48,$L$5:$L$104,$L48,$M$5:$M$104,"&lt;&gt;Canceled"),0)&gt;Assumptions!$B$5,"Review day hours","Ready")))))</f>
        <v/>
      </c>
    </row>
    <row r="49">
      <c r="A49" s="15" t="n"/>
      <c r="B49" s="16" t="n"/>
      <c r="C49" s="17" t="n"/>
      <c r="D49" s="15" t="n"/>
      <c r="E49" s="15" t="n"/>
      <c r="F49" s="15" t="n"/>
      <c r="G49" s="15" t="n"/>
      <c r="H49" s="18" t="n"/>
      <c r="I49" s="18" t="n"/>
      <c r="J49" s="19" t="n"/>
      <c r="K49" s="19" t="n"/>
      <c r="L49" s="15" t="n"/>
      <c r="M49" s="15" t="n"/>
      <c r="N49" s="27">
        <f>IF(OR($A49="",$M49="Canceled",NOT(ISNUMBER($B49)),NOT(ISNUMBER($C49)),NOT(ISNUMBER($H49)),NOT(ISNUMBER($I49)),NOT(ISNUMBER($J49)),NOT(ISNUMBER($K49)),$L49="",$M49=""),"",IFERROR(IF(AND($B49=$B48,$L49=$L48,$C49&gt;$C48,$P48&lt;&gt;""),$P48+$K49/24,$B49+Assumptions!$B$4+$K49/24),""))</f>
        <v/>
      </c>
      <c r="O49" s="27">
        <f>IF(OR($N49="",NOT(ISNUMBER($B49)),NOT(ISNUMBER($H49))),"",IFERROR(MAX($N49,$B49+$H49),""))</f>
        <v/>
      </c>
      <c r="P49" s="27">
        <f>IF(OR($O49="",NOT(ISNUMBER($J49))),"",IFERROR($O49+$J49/24,""))</f>
        <v/>
      </c>
      <c r="Q49" s="6">
        <f>IF(OR($O49="",$P49="",NOT(ISNUMBER($B49)),NOT(ISNUMBER($H49)),NOT(ISNUMBER($I49))),"",IFERROR(IF($H49&gt;=$I49,"Check window",IF($O49&gt;$B49+$I49,"Starts after window",IF($P49&gt;$B49+$I49,"Ends after window","Fits window"))),"Check inputs"))</f>
        <v/>
      </c>
      <c r="R49" s="21">
        <f>IF(OR($M49="Canceled",NOT(ISNUMBER($J49)),NOT(ISNUMBER($K49))),"",IFERROR(SUM($J49,$K49),""))</f>
        <v/>
      </c>
      <c r="S49" s="6">
        <f>IF($A49="","",IF($M49="Canceled","Canceled",IF(OR($B49="",$C49="",$L49="",$M49=""),"Check inputs",IF(COUNTIFS($B$5:$B$104,$B49,$L$5:$L$104,$L49,$C$5:$C$104,$C49)&gt;1,"Duplicate order",IF($Q49&lt;&gt;"Fits window","Review window",IF(IFERROR(SUMIFS($R$5:$R$104,$B$5:$B$104,$B49,$L$5:$L$104,$L49,$M$5:$M$104,"&lt;&gt;Canceled"),0)&gt;Assumptions!$B$5,"Review day hours","Ready")))))</f>
        <v/>
      </c>
    </row>
    <row r="50">
      <c r="A50" s="15" t="n"/>
      <c r="B50" s="16" t="n"/>
      <c r="C50" s="17" t="n"/>
      <c r="D50" s="15" t="n"/>
      <c r="E50" s="15" t="n"/>
      <c r="F50" s="15" t="n"/>
      <c r="G50" s="15" t="n"/>
      <c r="H50" s="18" t="n"/>
      <c r="I50" s="18" t="n"/>
      <c r="J50" s="19" t="n"/>
      <c r="K50" s="19" t="n"/>
      <c r="L50" s="15" t="n"/>
      <c r="M50" s="15" t="n"/>
      <c r="N50" s="28">
        <f>IF(OR($A50="",$M50="Canceled",NOT(ISNUMBER($B50)),NOT(ISNUMBER($C50)),NOT(ISNUMBER($H50)),NOT(ISNUMBER($I50)),NOT(ISNUMBER($J50)),NOT(ISNUMBER($K50)),$L50="",$M50=""),"",IFERROR(IF(AND($B50=$B49,$L50=$L49,$C50&gt;$C49,$P49&lt;&gt;""),$P49+$K50/24,$B50+Assumptions!$B$4+$K50/24),""))</f>
        <v/>
      </c>
      <c r="O50" s="28">
        <f>IF(OR($N50="",NOT(ISNUMBER($B50)),NOT(ISNUMBER($H50))),"",IFERROR(MAX($N50,$B50+$H50),""))</f>
        <v/>
      </c>
      <c r="P50" s="28">
        <f>IF(OR($O50="",NOT(ISNUMBER($J50))),"",IFERROR($O50+$J50/24,""))</f>
        <v/>
      </c>
      <c r="Q50" s="10">
        <f>IF(OR($O50="",$P50="",NOT(ISNUMBER($B50)),NOT(ISNUMBER($H50)),NOT(ISNUMBER($I50))),"",IFERROR(IF($H50&gt;=$I50,"Check window",IF($O50&gt;$B50+$I50,"Starts after window",IF($P50&gt;$B50+$I50,"Ends after window","Fits window"))),"Check inputs"))</f>
        <v/>
      </c>
      <c r="R50" s="23">
        <f>IF(OR($M50="Canceled",NOT(ISNUMBER($J50)),NOT(ISNUMBER($K50))),"",IFERROR(SUM($J50,$K50),""))</f>
        <v/>
      </c>
      <c r="S50" s="10">
        <f>IF($A50="","",IF($M50="Canceled","Canceled",IF(OR($B50="",$C50="",$L50="",$M50=""),"Check inputs",IF(COUNTIFS($B$5:$B$104,$B50,$L$5:$L$104,$L50,$C$5:$C$104,$C50)&gt;1,"Duplicate order",IF($Q50&lt;&gt;"Fits window","Review window",IF(IFERROR(SUMIFS($R$5:$R$104,$B$5:$B$104,$B50,$L$5:$L$104,$L50,$M$5:$M$104,"&lt;&gt;Canceled"),0)&gt;Assumptions!$B$5,"Review day hours","Ready")))))</f>
        <v/>
      </c>
    </row>
    <row r="51">
      <c r="A51" s="15" t="n"/>
      <c r="B51" s="16" t="n"/>
      <c r="C51" s="17" t="n"/>
      <c r="D51" s="15" t="n"/>
      <c r="E51" s="15" t="n"/>
      <c r="F51" s="15" t="n"/>
      <c r="G51" s="15" t="n"/>
      <c r="H51" s="18" t="n"/>
      <c r="I51" s="18" t="n"/>
      <c r="J51" s="19" t="n"/>
      <c r="K51" s="19" t="n"/>
      <c r="L51" s="15" t="n"/>
      <c r="M51" s="15" t="n"/>
      <c r="N51" s="27">
        <f>IF(OR($A51="",$M51="Canceled",NOT(ISNUMBER($B51)),NOT(ISNUMBER($C51)),NOT(ISNUMBER($H51)),NOT(ISNUMBER($I51)),NOT(ISNUMBER($J51)),NOT(ISNUMBER($K51)),$L51="",$M51=""),"",IFERROR(IF(AND($B51=$B50,$L51=$L50,$C51&gt;$C50,$P50&lt;&gt;""),$P50+$K51/24,$B51+Assumptions!$B$4+$K51/24),""))</f>
        <v/>
      </c>
      <c r="O51" s="27">
        <f>IF(OR($N51="",NOT(ISNUMBER($B51)),NOT(ISNUMBER($H51))),"",IFERROR(MAX($N51,$B51+$H51),""))</f>
        <v/>
      </c>
      <c r="P51" s="27">
        <f>IF(OR($O51="",NOT(ISNUMBER($J51))),"",IFERROR($O51+$J51/24,""))</f>
        <v/>
      </c>
      <c r="Q51" s="6">
        <f>IF(OR($O51="",$P51="",NOT(ISNUMBER($B51)),NOT(ISNUMBER($H51)),NOT(ISNUMBER($I51))),"",IFERROR(IF($H51&gt;=$I51,"Check window",IF($O51&gt;$B51+$I51,"Starts after window",IF($P51&gt;$B51+$I51,"Ends after window","Fits window"))),"Check inputs"))</f>
        <v/>
      </c>
      <c r="R51" s="21">
        <f>IF(OR($M51="Canceled",NOT(ISNUMBER($J51)),NOT(ISNUMBER($K51))),"",IFERROR(SUM($J51,$K51),""))</f>
        <v/>
      </c>
      <c r="S51" s="6">
        <f>IF($A51="","",IF($M51="Canceled","Canceled",IF(OR($B51="",$C51="",$L51="",$M51=""),"Check inputs",IF(COUNTIFS($B$5:$B$104,$B51,$L$5:$L$104,$L51,$C$5:$C$104,$C51)&gt;1,"Duplicate order",IF($Q51&lt;&gt;"Fits window","Review window",IF(IFERROR(SUMIFS($R$5:$R$104,$B$5:$B$104,$B51,$L$5:$L$104,$L51,$M$5:$M$104,"&lt;&gt;Canceled"),0)&gt;Assumptions!$B$5,"Review day hours","Ready")))))</f>
        <v/>
      </c>
    </row>
    <row r="52">
      <c r="A52" s="15" t="n"/>
      <c r="B52" s="16" t="n"/>
      <c r="C52" s="17" t="n"/>
      <c r="D52" s="15" t="n"/>
      <c r="E52" s="15" t="n"/>
      <c r="F52" s="15" t="n"/>
      <c r="G52" s="15" t="n"/>
      <c r="H52" s="18" t="n"/>
      <c r="I52" s="18" t="n"/>
      <c r="J52" s="19" t="n"/>
      <c r="K52" s="19" t="n"/>
      <c r="L52" s="15" t="n"/>
      <c r="M52" s="15" t="n"/>
      <c r="N52" s="28">
        <f>IF(OR($A52="",$M52="Canceled",NOT(ISNUMBER($B52)),NOT(ISNUMBER($C52)),NOT(ISNUMBER($H52)),NOT(ISNUMBER($I52)),NOT(ISNUMBER($J52)),NOT(ISNUMBER($K52)),$L52="",$M52=""),"",IFERROR(IF(AND($B52=$B51,$L52=$L51,$C52&gt;$C51,$P51&lt;&gt;""),$P51+$K52/24,$B52+Assumptions!$B$4+$K52/24),""))</f>
        <v/>
      </c>
      <c r="O52" s="28">
        <f>IF(OR($N52="",NOT(ISNUMBER($B52)),NOT(ISNUMBER($H52))),"",IFERROR(MAX($N52,$B52+$H52),""))</f>
        <v/>
      </c>
      <c r="P52" s="28">
        <f>IF(OR($O52="",NOT(ISNUMBER($J52))),"",IFERROR($O52+$J52/24,""))</f>
        <v/>
      </c>
      <c r="Q52" s="10">
        <f>IF(OR($O52="",$P52="",NOT(ISNUMBER($B52)),NOT(ISNUMBER($H52)),NOT(ISNUMBER($I52))),"",IFERROR(IF($H52&gt;=$I52,"Check window",IF($O52&gt;$B52+$I52,"Starts after window",IF($P52&gt;$B52+$I52,"Ends after window","Fits window"))),"Check inputs"))</f>
        <v/>
      </c>
      <c r="R52" s="23">
        <f>IF(OR($M52="Canceled",NOT(ISNUMBER($J52)),NOT(ISNUMBER($K52))),"",IFERROR(SUM($J52,$K52),""))</f>
        <v/>
      </c>
      <c r="S52" s="10">
        <f>IF($A52="","",IF($M52="Canceled","Canceled",IF(OR($B52="",$C52="",$L52="",$M52=""),"Check inputs",IF(COUNTIFS($B$5:$B$104,$B52,$L$5:$L$104,$L52,$C$5:$C$104,$C52)&gt;1,"Duplicate order",IF($Q52&lt;&gt;"Fits window","Review window",IF(IFERROR(SUMIFS($R$5:$R$104,$B$5:$B$104,$B52,$L$5:$L$104,$L52,$M$5:$M$104,"&lt;&gt;Canceled"),0)&gt;Assumptions!$B$5,"Review day hours","Ready")))))</f>
        <v/>
      </c>
    </row>
    <row r="53">
      <c r="A53" s="15" t="n"/>
      <c r="B53" s="16" t="n"/>
      <c r="C53" s="17" t="n"/>
      <c r="D53" s="15" t="n"/>
      <c r="E53" s="15" t="n"/>
      <c r="F53" s="15" t="n"/>
      <c r="G53" s="15" t="n"/>
      <c r="H53" s="18" t="n"/>
      <c r="I53" s="18" t="n"/>
      <c r="J53" s="19" t="n"/>
      <c r="K53" s="19" t="n"/>
      <c r="L53" s="15" t="n"/>
      <c r="M53" s="15" t="n"/>
      <c r="N53" s="27">
        <f>IF(OR($A53="",$M53="Canceled",NOT(ISNUMBER($B53)),NOT(ISNUMBER($C53)),NOT(ISNUMBER($H53)),NOT(ISNUMBER($I53)),NOT(ISNUMBER($J53)),NOT(ISNUMBER($K53)),$L53="",$M53=""),"",IFERROR(IF(AND($B53=$B52,$L53=$L52,$C53&gt;$C52,$P52&lt;&gt;""),$P52+$K53/24,$B53+Assumptions!$B$4+$K53/24),""))</f>
        <v/>
      </c>
      <c r="O53" s="27">
        <f>IF(OR($N53="",NOT(ISNUMBER($B53)),NOT(ISNUMBER($H53))),"",IFERROR(MAX($N53,$B53+$H53),""))</f>
        <v/>
      </c>
      <c r="P53" s="27">
        <f>IF(OR($O53="",NOT(ISNUMBER($J53))),"",IFERROR($O53+$J53/24,""))</f>
        <v/>
      </c>
      <c r="Q53" s="6">
        <f>IF(OR($O53="",$P53="",NOT(ISNUMBER($B53)),NOT(ISNUMBER($H53)),NOT(ISNUMBER($I53))),"",IFERROR(IF($H53&gt;=$I53,"Check window",IF($O53&gt;$B53+$I53,"Starts after window",IF($P53&gt;$B53+$I53,"Ends after window","Fits window"))),"Check inputs"))</f>
        <v/>
      </c>
      <c r="R53" s="21">
        <f>IF(OR($M53="Canceled",NOT(ISNUMBER($J53)),NOT(ISNUMBER($K53))),"",IFERROR(SUM($J53,$K53),""))</f>
        <v/>
      </c>
      <c r="S53" s="6">
        <f>IF($A53="","",IF($M53="Canceled","Canceled",IF(OR($B53="",$C53="",$L53="",$M53=""),"Check inputs",IF(COUNTIFS($B$5:$B$104,$B53,$L$5:$L$104,$L53,$C$5:$C$104,$C53)&gt;1,"Duplicate order",IF($Q53&lt;&gt;"Fits window","Review window",IF(IFERROR(SUMIFS($R$5:$R$104,$B$5:$B$104,$B53,$L$5:$L$104,$L53,$M$5:$M$104,"&lt;&gt;Canceled"),0)&gt;Assumptions!$B$5,"Review day hours","Ready")))))</f>
        <v/>
      </c>
    </row>
    <row r="54">
      <c r="A54" s="15" t="n"/>
      <c r="B54" s="16" t="n"/>
      <c r="C54" s="17" t="n"/>
      <c r="D54" s="15" t="n"/>
      <c r="E54" s="15" t="n"/>
      <c r="F54" s="15" t="n"/>
      <c r="G54" s="15" t="n"/>
      <c r="H54" s="18" t="n"/>
      <c r="I54" s="18" t="n"/>
      <c r="J54" s="19" t="n"/>
      <c r="K54" s="19" t="n"/>
      <c r="L54" s="15" t="n"/>
      <c r="M54" s="15" t="n"/>
      <c r="N54" s="28">
        <f>IF(OR($A54="",$M54="Canceled",NOT(ISNUMBER($B54)),NOT(ISNUMBER($C54)),NOT(ISNUMBER($H54)),NOT(ISNUMBER($I54)),NOT(ISNUMBER($J54)),NOT(ISNUMBER($K54)),$L54="",$M54=""),"",IFERROR(IF(AND($B54=$B53,$L54=$L53,$C54&gt;$C53,$P53&lt;&gt;""),$P53+$K54/24,$B54+Assumptions!$B$4+$K54/24),""))</f>
        <v/>
      </c>
      <c r="O54" s="28">
        <f>IF(OR($N54="",NOT(ISNUMBER($B54)),NOT(ISNUMBER($H54))),"",IFERROR(MAX($N54,$B54+$H54),""))</f>
        <v/>
      </c>
      <c r="P54" s="28">
        <f>IF(OR($O54="",NOT(ISNUMBER($J54))),"",IFERROR($O54+$J54/24,""))</f>
        <v/>
      </c>
      <c r="Q54" s="10">
        <f>IF(OR($O54="",$P54="",NOT(ISNUMBER($B54)),NOT(ISNUMBER($H54)),NOT(ISNUMBER($I54))),"",IFERROR(IF($H54&gt;=$I54,"Check window",IF($O54&gt;$B54+$I54,"Starts after window",IF($P54&gt;$B54+$I54,"Ends after window","Fits window"))),"Check inputs"))</f>
        <v/>
      </c>
      <c r="R54" s="23">
        <f>IF(OR($M54="Canceled",NOT(ISNUMBER($J54)),NOT(ISNUMBER($K54))),"",IFERROR(SUM($J54,$K54),""))</f>
        <v/>
      </c>
      <c r="S54" s="10">
        <f>IF($A54="","",IF($M54="Canceled","Canceled",IF(OR($B54="",$C54="",$L54="",$M54=""),"Check inputs",IF(COUNTIFS($B$5:$B$104,$B54,$L$5:$L$104,$L54,$C$5:$C$104,$C54)&gt;1,"Duplicate order",IF($Q54&lt;&gt;"Fits window","Review window",IF(IFERROR(SUMIFS($R$5:$R$104,$B$5:$B$104,$B54,$L$5:$L$104,$L54,$M$5:$M$104,"&lt;&gt;Canceled"),0)&gt;Assumptions!$B$5,"Review day hours","Ready")))))</f>
        <v/>
      </c>
    </row>
    <row r="55">
      <c r="A55" s="15" t="n"/>
      <c r="B55" s="16" t="n"/>
      <c r="C55" s="17" t="n"/>
      <c r="D55" s="15" t="n"/>
      <c r="E55" s="15" t="n"/>
      <c r="F55" s="15" t="n"/>
      <c r="G55" s="15" t="n"/>
      <c r="H55" s="18" t="n"/>
      <c r="I55" s="18" t="n"/>
      <c r="J55" s="19" t="n"/>
      <c r="K55" s="19" t="n"/>
      <c r="L55" s="15" t="n"/>
      <c r="M55" s="15" t="n"/>
      <c r="N55" s="27">
        <f>IF(OR($A55="",$M55="Canceled",NOT(ISNUMBER($B55)),NOT(ISNUMBER($C55)),NOT(ISNUMBER($H55)),NOT(ISNUMBER($I55)),NOT(ISNUMBER($J55)),NOT(ISNUMBER($K55)),$L55="",$M55=""),"",IFERROR(IF(AND($B55=$B54,$L55=$L54,$C55&gt;$C54,$P54&lt;&gt;""),$P54+$K55/24,$B55+Assumptions!$B$4+$K55/24),""))</f>
        <v/>
      </c>
      <c r="O55" s="27">
        <f>IF(OR($N55="",NOT(ISNUMBER($B55)),NOT(ISNUMBER($H55))),"",IFERROR(MAX($N55,$B55+$H55),""))</f>
        <v/>
      </c>
      <c r="P55" s="27">
        <f>IF(OR($O55="",NOT(ISNUMBER($J55))),"",IFERROR($O55+$J55/24,""))</f>
        <v/>
      </c>
      <c r="Q55" s="6">
        <f>IF(OR($O55="",$P55="",NOT(ISNUMBER($B55)),NOT(ISNUMBER($H55)),NOT(ISNUMBER($I55))),"",IFERROR(IF($H55&gt;=$I55,"Check window",IF($O55&gt;$B55+$I55,"Starts after window",IF($P55&gt;$B55+$I55,"Ends after window","Fits window"))),"Check inputs"))</f>
        <v/>
      </c>
      <c r="R55" s="21">
        <f>IF(OR($M55="Canceled",NOT(ISNUMBER($J55)),NOT(ISNUMBER($K55))),"",IFERROR(SUM($J55,$K55),""))</f>
        <v/>
      </c>
      <c r="S55" s="6">
        <f>IF($A55="","",IF($M55="Canceled","Canceled",IF(OR($B55="",$C55="",$L55="",$M55=""),"Check inputs",IF(COUNTIFS($B$5:$B$104,$B55,$L$5:$L$104,$L55,$C$5:$C$104,$C55)&gt;1,"Duplicate order",IF($Q55&lt;&gt;"Fits window","Review window",IF(IFERROR(SUMIFS($R$5:$R$104,$B$5:$B$104,$B55,$L$5:$L$104,$L55,$M$5:$M$104,"&lt;&gt;Canceled"),0)&gt;Assumptions!$B$5,"Review day hours","Ready")))))</f>
        <v/>
      </c>
    </row>
    <row r="56">
      <c r="A56" s="15" t="n"/>
      <c r="B56" s="16" t="n"/>
      <c r="C56" s="17" t="n"/>
      <c r="D56" s="15" t="n"/>
      <c r="E56" s="15" t="n"/>
      <c r="F56" s="15" t="n"/>
      <c r="G56" s="15" t="n"/>
      <c r="H56" s="18" t="n"/>
      <c r="I56" s="18" t="n"/>
      <c r="J56" s="19" t="n"/>
      <c r="K56" s="19" t="n"/>
      <c r="L56" s="15" t="n"/>
      <c r="M56" s="15" t="n"/>
      <c r="N56" s="28">
        <f>IF(OR($A56="",$M56="Canceled",NOT(ISNUMBER($B56)),NOT(ISNUMBER($C56)),NOT(ISNUMBER($H56)),NOT(ISNUMBER($I56)),NOT(ISNUMBER($J56)),NOT(ISNUMBER($K56)),$L56="",$M56=""),"",IFERROR(IF(AND($B56=$B55,$L56=$L55,$C56&gt;$C55,$P55&lt;&gt;""),$P55+$K56/24,$B56+Assumptions!$B$4+$K56/24),""))</f>
        <v/>
      </c>
      <c r="O56" s="28">
        <f>IF(OR($N56="",NOT(ISNUMBER($B56)),NOT(ISNUMBER($H56))),"",IFERROR(MAX($N56,$B56+$H56),""))</f>
        <v/>
      </c>
      <c r="P56" s="28">
        <f>IF(OR($O56="",NOT(ISNUMBER($J56))),"",IFERROR($O56+$J56/24,""))</f>
        <v/>
      </c>
      <c r="Q56" s="10">
        <f>IF(OR($O56="",$P56="",NOT(ISNUMBER($B56)),NOT(ISNUMBER($H56)),NOT(ISNUMBER($I56))),"",IFERROR(IF($H56&gt;=$I56,"Check window",IF($O56&gt;$B56+$I56,"Starts after window",IF($P56&gt;$B56+$I56,"Ends after window","Fits window"))),"Check inputs"))</f>
        <v/>
      </c>
      <c r="R56" s="23">
        <f>IF(OR($M56="Canceled",NOT(ISNUMBER($J56)),NOT(ISNUMBER($K56))),"",IFERROR(SUM($J56,$K56),""))</f>
        <v/>
      </c>
      <c r="S56" s="10">
        <f>IF($A56="","",IF($M56="Canceled","Canceled",IF(OR($B56="",$C56="",$L56="",$M56=""),"Check inputs",IF(COUNTIFS($B$5:$B$104,$B56,$L$5:$L$104,$L56,$C$5:$C$104,$C56)&gt;1,"Duplicate order",IF($Q56&lt;&gt;"Fits window","Review window",IF(IFERROR(SUMIFS($R$5:$R$104,$B$5:$B$104,$B56,$L$5:$L$104,$L56,$M$5:$M$104,"&lt;&gt;Canceled"),0)&gt;Assumptions!$B$5,"Review day hours","Ready")))))</f>
        <v/>
      </c>
    </row>
    <row r="57">
      <c r="A57" s="15" t="n"/>
      <c r="B57" s="16" t="n"/>
      <c r="C57" s="17" t="n"/>
      <c r="D57" s="15" t="n"/>
      <c r="E57" s="15" t="n"/>
      <c r="F57" s="15" t="n"/>
      <c r="G57" s="15" t="n"/>
      <c r="H57" s="18" t="n"/>
      <c r="I57" s="18" t="n"/>
      <c r="J57" s="19" t="n"/>
      <c r="K57" s="19" t="n"/>
      <c r="L57" s="15" t="n"/>
      <c r="M57" s="15" t="n"/>
      <c r="N57" s="27">
        <f>IF(OR($A57="",$M57="Canceled",NOT(ISNUMBER($B57)),NOT(ISNUMBER($C57)),NOT(ISNUMBER($H57)),NOT(ISNUMBER($I57)),NOT(ISNUMBER($J57)),NOT(ISNUMBER($K57)),$L57="",$M57=""),"",IFERROR(IF(AND($B57=$B56,$L57=$L56,$C57&gt;$C56,$P56&lt;&gt;""),$P56+$K57/24,$B57+Assumptions!$B$4+$K57/24),""))</f>
        <v/>
      </c>
      <c r="O57" s="27">
        <f>IF(OR($N57="",NOT(ISNUMBER($B57)),NOT(ISNUMBER($H57))),"",IFERROR(MAX($N57,$B57+$H57),""))</f>
        <v/>
      </c>
      <c r="P57" s="27">
        <f>IF(OR($O57="",NOT(ISNUMBER($J57))),"",IFERROR($O57+$J57/24,""))</f>
        <v/>
      </c>
      <c r="Q57" s="6">
        <f>IF(OR($O57="",$P57="",NOT(ISNUMBER($B57)),NOT(ISNUMBER($H57)),NOT(ISNUMBER($I57))),"",IFERROR(IF($H57&gt;=$I57,"Check window",IF($O57&gt;$B57+$I57,"Starts after window",IF($P57&gt;$B57+$I57,"Ends after window","Fits window"))),"Check inputs"))</f>
        <v/>
      </c>
      <c r="R57" s="21">
        <f>IF(OR($M57="Canceled",NOT(ISNUMBER($J57)),NOT(ISNUMBER($K57))),"",IFERROR(SUM($J57,$K57),""))</f>
        <v/>
      </c>
      <c r="S57" s="6">
        <f>IF($A57="","",IF($M57="Canceled","Canceled",IF(OR($B57="",$C57="",$L57="",$M57=""),"Check inputs",IF(COUNTIFS($B$5:$B$104,$B57,$L$5:$L$104,$L57,$C$5:$C$104,$C57)&gt;1,"Duplicate order",IF($Q57&lt;&gt;"Fits window","Review window",IF(IFERROR(SUMIFS($R$5:$R$104,$B$5:$B$104,$B57,$L$5:$L$104,$L57,$M$5:$M$104,"&lt;&gt;Canceled"),0)&gt;Assumptions!$B$5,"Review day hours","Ready")))))</f>
        <v/>
      </c>
    </row>
    <row r="58">
      <c r="A58" s="15" t="n"/>
      <c r="B58" s="16" t="n"/>
      <c r="C58" s="17" t="n"/>
      <c r="D58" s="15" t="n"/>
      <c r="E58" s="15" t="n"/>
      <c r="F58" s="15" t="n"/>
      <c r="G58" s="15" t="n"/>
      <c r="H58" s="18" t="n"/>
      <c r="I58" s="18" t="n"/>
      <c r="J58" s="19" t="n"/>
      <c r="K58" s="19" t="n"/>
      <c r="L58" s="15" t="n"/>
      <c r="M58" s="15" t="n"/>
      <c r="N58" s="28">
        <f>IF(OR($A58="",$M58="Canceled",NOT(ISNUMBER($B58)),NOT(ISNUMBER($C58)),NOT(ISNUMBER($H58)),NOT(ISNUMBER($I58)),NOT(ISNUMBER($J58)),NOT(ISNUMBER($K58)),$L58="",$M58=""),"",IFERROR(IF(AND($B58=$B57,$L58=$L57,$C58&gt;$C57,$P57&lt;&gt;""),$P57+$K58/24,$B58+Assumptions!$B$4+$K58/24),""))</f>
        <v/>
      </c>
      <c r="O58" s="28">
        <f>IF(OR($N58="",NOT(ISNUMBER($B58)),NOT(ISNUMBER($H58))),"",IFERROR(MAX($N58,$B58+$H58),""))</f>
        <v/>
      </c>
      <c r="P58" s="28">
        <f>IF(OR($O58="",NOT(ISNUMBER($J58))),"",IFERROR($O58+$J58/24,""))</f>
        <v/>
      </c>
      <c r="Q58" s="10">
        <f>IF(OR($O58="",$P58="",NOT(ISNUMBER($B58)),NOT(ISNUMBER($H58)),NOT(ISNUMBER($I58))),"",IFERROR(IF($H58&gt;=$I58,"Check window",IF($O58&gt;$B58+$I58,"Starts after window",IF($P58&gt;$B58+$I58,"Ends after window","Fits window"))),"Check inputs"))</f>
        <v/>
      </c>
      <c r="R58" s="23">
        <f>IF(OR($M58="Canceled",NOT(ISNUMBER($J58)),NOT(ISNUMBER($K58))),"",IFERROR(SUM($J58,$K58),""))</f>
        <v/>
      </c>
      <c r="S58" s="10">
        <f>IF($A58="","",IF($M58="Canceled","Canceled",IF(OR($B58="",$C58="",$L58="",$M58=""),"Check inputs",IF(COUNTIFS($B$5:$B$104,$B58,$L$5:$L$104,$L58,$C$5:$C$104,$C58)&gt;1,"Duplicate order",IF($Q58&lt;&gt;"Fits window","Review window",IF(IFERROR(SUMIFS($R$5:$R$104,$B$5:$B$104,$B58,$L$5:$L$104,$L58,$M$5:$M$104,"&lt;&gt;Canceled"),0)&gt;Assumptions!$B$5,"Review day hours","Ready")))))</f>
        <v/>
      </c>
    </row>
    <row r="59">
      <c r="A59" s="15" t="n"/>
      <c r="B59" s="16" t="n"/>
      <c r="C59" s="17" t="n"/>
      <c r="D59" s="15" t="n"/>
      <c r="E59" s="15" t="n"/>
      <c r="F59" s="15" t="n"/>
      <c r="G59" s="15" t="n"/>
      <c r="H59" s="18" t="n"/>
      <c r="I59" s="18" t="n"/>
      <c r="J59" s="19" t="n"/>
      <c r="K59" s="19" t="n"/>
      <c r="L59" s="15" t="n"/>
      <c r="M59" s="15" t="n"/>
      <c r="N59" s="27">
        <f>IF(OR($A59="",$M59="Canceled",NOT(ISNUMBER($B59)),NOT(ISNUMBER($C59)),NOT(ISNUMBER($H59)),NOT(ISNUMBER($I59)),NOT(ISNUMBER($J59)),NOT(ISNUMBER($K59)),$L59="",$M59=""),"",IFERROR(IF(AND($B59=$B58,$L59=$L58,$C59&gt;$C58,$P58&lt;&gt;""),$P58+$K59/24,$B59+Assumptions!$B$4+$K59/24),""))</f>
        <v/>
      </c>
      <c r="O59" s="27">
        <f>IF(OR($N59="",NOT(ISNUMBER($B59)),NOT(ISNUMBER($H59))),"",IFERROR(MAX($N59,$B59+$H59),""))</f>
        <v/>
      </c>
      <c r="P59" s="27">
        <f>IF(OR($O59="",NOT(ISNUMBER($J59))),"",IFERROR($O59+$J59/24,""))</f>
        <v/>
      </c>
      <c r="Q59" s="6">
        <f>IF(OR($O59="",$P59="",NOT(ISNUMBER($B59)),NOT(ISNUMBER($H59)),NOT(ISNUMBER($I59))),"",IFERROR(IF($H59&gt;=$I59,"Check window",IF($O59&gt;$B59+$I59,"Starts after window",IF($P59&gt;$B59+$I59,"Ends after window","Fits window"))),"Check inputs"))</f>
        <v/>
      </c>
      <c r="R59" s="21">
        <f>IF(OR($M59="Canceled",NOT(ISNUMBER($J59)),NOT(ISNUMBER($K59))),"",IFERROR(SUM($J59,$K59),""))</f>
        <v/>
      </c>
      <c r="S59" s="6">
        <f>IF($A59="","",IF($M59="Canceled","Canceled",IF(OR($B59="",$C59="",$L59="",$M59=""),"Check inputs",IF(COUNTIFS($B$5:$B$104,$B59,$L$5:$L$104,$L59,$C$5:$C$104,$C59)&gt;1,"Duplicate order",IF($Q59&lt;&gt;"Fits window","Review window",IF(IFERROR(SUMIFS($R$5:$R$104,$B$5:$B$104,$B59,$L$5:$L$104,$L59,$M$5:$M$104,"&lt;&gt;Canceled"),0)&gt;Assumptions!$B$5,"Review day hours","Ready")))))</f>
        <v/>
      </c>
    </row>
    <row r="60">
      <c r="A60" s="15" t="n"/>
      <c r="B60" s="16" t="n"/>
      <c r="C60" s="17" t="n"/>
      <c r="D60" s="15" t="n"/>
      <c r="E60" s="15" t="n"/>
      <c r="F60" s="15" t="n"/>
      <c r="G60" s="15" t="n"/>
      <c r="H60" s="18" t="n"/>
      <c r="I60" s="18" t="n"/>
      <c r="J60" s="19" t="n"/>
      <c r="K60" s="19" t="n"/>
      <c r="L60" s="15" t="n"/>
      <c r="M60" s="15" t="n"/>
      <c r="N60" s="28">
        <f>IF(OR($A60="",$M60="Canceled",NOT(ISNUMBER($B60)),NOT(ISNUMBER($C60)),NOT(ISNUMBER($H60)),NOT(ISNUMBER($I60)),NOT(ISNUMBER($J60)),NOT(ISNUMBER($K60)),$L60="",$M60=""),"",IFERROR(IF(AND($B60=$B59,$L60=$L59,$C60&gt;$C59,$P59&lt;&gt;""),$P59+$K60/24,$B60+Assumptions!$B$4+$K60/24),""))</f>
        <v/>
      </c>
      <c r="O60" s="28">
        <f>IF(OR($N60="",NOT(ISNUMBER($B60)),NOT(ISNUMBER($H60))),"",IFERROR(MAX($N60,$B60+$H60),""))</f>
        <v/>
      </c>
      <c r="P60" s="28">
        <f>IF(OR($O60="",NOT(ISNUMBER($J60))),"",IFERROR($O60+$J60/24,""))</f>
        <v/>
      </c>
      <c r="Q60" s="10">
        <f>IF(OR($O60="",$P60="",NOT(ISNUMBER($B60)),NOT(ISNUMBER($H60)),NOT(ISNUMBER($I60))),"",IFERROR(IF($H60&gt;=$I60,"Check window",IF($O60&gt;$B60+$I60,"Starts after window",IF($P60&gt;$B60+$I60,"Ends after window","Fits window"))),"Check inputs"))</f>
        <v/>
      </c>
      <c r="R60" s="23">
        <f>IF(OR($M60="Canceled",NOT(ISNUMBER($J60)),NOT(ISNUMBER($K60))),"",IFERROR(SUM($J60,$K60),""))</f>
        <v/>
      </c>
      <c r="S60" s="10">
        <f>IF($A60="","",IF($M60="Canceled","Canceled",IF(OR($B60="",$C60="",$L60="",$M60=""),"Check inputs",IF(COUNTIFS($B$5:$B$104,$B60,$L$5:$L$104,$L60,$C$5:$C$104,$C60)&gt;1,"Duplicate order",IF($Q60&lt;&gt;"Fits window","Review window",IF(IFERROR(SUMIFS($R$5:$R$104,$B$5:$B$104,$B60,$L$5:$L$104,$L60,$M$5:$M$104,"&lt;&gt;Canceled"),0)&gt;Assumptions!$B$5,"Review day hours","Ready")))))</f>
        <v/>
      </c>
    </row>
    <row r="61">
      <c r="A61" s="15" t="n"/>
      <c r="B61" s="16" t="n"/>
      <c r="C61" s="17" t="n"/>
      <c r="D61" s="15" t="n"/>
      <c r="E61" s="15" t="n"/>
      <c r="F61" s="15" t="n"/>
      <c r="G61" s="15" t="n"/>
      <c r="H61" s="18" t="n"/>
      <c r="I61" s="18" t="n"/>
      <c r="J61" s="19" t="n"/>
      <c r="K61" s="19" t="n"/>
      <c r="L61" s="15" t="n"/>
      <c r="M61" s="15" t="n"/>
      <c r="N61" s="27">
        <f>IF(OR($A61="",$M61="Canceled",NOT(ISNUMBER($B61)),NOT(ISNUMBER($C61)),NOT(ISNUMBER($H61)),NOT(ISNUMBER($I61)),NOT(ISNUMBER($J61)),NOT(ISNUMBER($K61)),$L61="",$M61=""),"",IFERROR(IF(AND($B61=$B60,$L61=$L60,$C61&gt;$C60,$P60&lt;&gt;""),$P60+$K61/24,$B61+Assumptions!$B$4+$K61/24),""))</f>
        <v/>
      </c>
      <c r="O61" s="27">
        <f>IF(OR($N61="",NOT(ISNUMBER($B61)),NOT(ISNUMBER($H61))),"",IFERROR(MAX($N61,$B61+$H61),""))</f>
        <v/>
      </c>
      <c r="P61" s="27">
        <f>IF(OR($O61="",NOT(ISNUMBER($J61))),"",IFERROR($O61+$J61/24,""))</f>
        <v/>
      </c>
      <c r="Q61" s="6">
        <f>IF(OR($O61="",$P61="",NOT(ISNUMBER($B61)),NOT(ISNUMBER($H61)),NOT(ISNUMBER($I61))),"",IFERROR(IF($H61&gt;=$I61,"Check window",IF($O61&gt;$B61+$I61,"Starts after window",IF($P61&gt;$B61+$I61,"Ends after window","Fits window"))),"Check inputs"))</f>
        <v/>
      </c>
      <c r="R61" s="21">
        <f>IF(OR($M61="Canceled",NOT(ISNUMBER($J61)),NOT(ISNUMBER($K61))),"",IFERROR(SUM($J61,$K61),""))</f>
        <v/>
      </c>
      <c r="S61" s="6">
        <f>IF($A61="","",IF($M61="Canceled","Canceled",IF(OR($B61="",$C61="",$L61="",$M61=""),"Check inputs",IF(COUNTIFS($B$5:$B$104,$B61,$L$5:$L$104,$L61,$C$5:$C$104,$C61)&gt;1,"Duplicate order",IF($Q61&lt;&gt;"Fits window","Review window",IF(IFERROR(SUMIFS($R$5:$R$104,$B$5:$B$104,$B61,$L$5:$L$104,$L61,$M$5:$M$104,"&lt;&gt;Canceled"),0)&gt;Assumptions!$B$5,"Review day hours","Ready")))))</f>
        <v/>
      </c>
    </row>
    <row r="62">
      <c r="A62" s="15" t="n"/>
      <c r="B62" s="16" t="n"/>
      <c r="C62" s="17" t="n"/>
      <c r="D62" s="15" t="n"/>
      <c r="E62" s="15" t="n"/>
      <c r="F62" s="15" t="n"/>
      <c r="G62" s="15" t="n"/>
      <c r="H62" s="18" t="n"/>
      <c r="I62" s="18" t="n"/>
      <c r="J62" s="19" t="n"/>
      <c r="K62" s="19" t="n"/>
      <c r="L62" s="15" t="n"/>
      <c r="M62" s="15" t="n"/>
      <c r="N62" s="28">
        <f>IF(OR($A62="",$M62="Canceled",NOT(ISNUMBER($B62)),NOT(ISNUMBER($C62)),NOT(ISNUMBER($H62)),NOT(ISNUMBER($I62)),NOT(ISNUMBER($J62)),NOT(ISNUMBER($K62)),$L62="",$M62=""),"",IFERROR(IF(AND($B62=$B61,$L62=$L61,$C62&gt;$C61,$P61&lt;&gt;""),$P61+$K62/24,$B62+Assumptions!$B$4+$K62/24),""))</f>
        <v/>
      </c>
      <c r="O62" s="28">
        <f>IF(OR($N62="",NOT(ISNUMBER($B62)),NOT(ISNUMBER($H62))),"",IFERROR(MAX($N62,$B62+$H62),""))</f>
        <v/>
      </c>
      <c r="P62" s="28">
        <f>IF(OR($O62="",NOT(ISNUMBER($J62))),"",IFERROR($O62+$J62/24,""))</f>
        <v/>
      </c>
      <c r="Q62" s="10">
        <f>IF(OR($O62="",$P62="",NOT(ISNUMBER($B62)),NOT(ISNUMBER($H62)),NOT(ISNUMBER($I62))),"",IFERROR(IF($H62&gt;=$I62,"Check window",IF($O62&gt;$B62+$I62,"Starts after window",IF($P62&gt;$B62+$I62,"Ends after window","Fits window"))),"Check inputs"))</f>
        <v/>
      </c>
      <c r="R62" s="23">
        <f>IF(OR($M62="Canceled",NOT(ISNUMBER($J62)),NOT(ISNUMBER($K62))),"",IFERROR(SUM($J62,$K62),""))</f>
        <v/>
      </c>
      <c r="S62" s="10">
        <f>IF($A62="","",IF($M62="Canceled","Canceled",IF(OR($B62="",$C62="",$L62="",$M62=""),"Check inputs",IF(COUNTIFS($B$5:$B$104,$B62,$L$5:$L$104,$L62,$C$5:$C$104,$C62)&gt;1,"Duplicate order",IF($Q62&lt;&gt;"Fits window","Review window",IF(IFERROR(SUMIFS($R$5:$R$104,$B$5:$B$104,$B62,$L$5:$L$104,$L62,$M$5:$M$104,"&lt;&gt;Canceled"),0)&gt;Assumptions!$B$5,"Review day hours","Ready")))))</f>
        <v/>
      </c>
    </row>
    <row r="63">
      <c r="A63" s="15" t="n"/>
      <c r="B63" s="16" t="n"/>
      <c r="C63" s="17" t="n"/>
      <c r="D63" s="15" t="n"/>
      <c r="E63" s="15" t="n"/>
      <c r="F63" s="15" t="n"/>
      <c r="G63" s="15" t="n"/>
      <c r="H63" s="18" t="n"/>
      <c r="I63" s="18" t="n"/>
      <c r="J63" s="19" t="n"/>
      <c r="K63" s="19" t="n"/>
      <c r="L63" s="15" t="n"/>
      <c r="M63" s="15" t="n"/>
      <c r="N63" s="27">
        <f>IF(OR($A63="",$M63="Canceled",NOT(ISNUMBER($B63)),NOT(ISNUMBER($C63)),NOT(ISNUMBER($H63)),NOT(ISNUMBER($I63)),NOT(ISNUMBER($J63)),NOT(ISNUMBER($K63)),$L63="",$M63=""),"",IFERROR(IF(AND($B63=$B62,$L63=$L62,$C63&gt;$C62,$P62&lt;&gt;""),$P62+$K63/24,$B63+Assumptions!$B$4+$K63/24),""))</f>
        <v/>
      </c>
      <c r="O63" s="27">
        <f>IF(OR($N63="",NOT(ISNUMBER($B63)),NOT(ISNUMBER($H63))),"",IFERROR(MAX($N63,$B63+$H63),""))</f>
        <v/>
      </c>
      <c r="P63" s="27">
        <f>IF(OR($O63="",NOT(ISNUMBER($J63))),"",IFERROR($O63+$J63/24,""))</f>
        <v/>
      </c>
      <c r="Q63" s="6">
        <f>IF(OR($O63="",$P63="",NOT(ISNUMBER($B63)),NOT(ISNUMBER($H63)),NOT(ISNUMBER($I63))),"",IFERROR(IF($H63&gt;=$I63,"Check window",IF($O63&gt;$B63+$I63,"Starts after window",IF($P63&gt;$B63+$I63,"Ends after window","Fits window"))),"Check inputs"))</f>
        <v/>
      </c>
      <c r="R63" s="21">
        <f>IF(OR($M63="Canceled",NOT(ISNUMBER($J63)),NOT(ISNUMBER($K63))),"",IFERROR(SUM($J63,$K63),""))</f>
        <v/>
      </c>
      <c r="S63" s="6">
        <f>IF($A63="","",IF($M63="Canceled","Canceled",IF(OR($B63="",$C63="",$L63="",$M63=""),"Check inputs",IF(COUNTIFS($B$5:$B$104,$B63,$L$5:$L$104,$L63,$C$5:$C$104,$C63)&gt;1,"Duplicate order",IF($Q63&lt;&gt;"Fits window","Review window",IF(IFERROR(SUMIFS($R$5:$R$104,$B$5:$B$104,$B63,$L$5:$L$104,$L63,$M$5:$M$104,"&lt;&gt;Canceled"),0)&gt;Assumptions!$B$5,"Review day hours","Ready")))))</f>
        <v/>
      </c>
    </row>
    <row r="64">
      <c r="A64" s="15" t="n"/>
      <c r="B64" s="16" t="n"/>
      <c r="C64" s="17" t="n"/>
      <c r="D64" s="15" t="n"/>
      <c r="E64" s="15" t="n"/>
      <c r="F64" s="15" t="n"/>
      <c r="G64" s="15" t="n"/>
      <c r="H64" s="18" t="n"/>
      <c r="I64" s="18" t="n"/>
      <c r="J64" s="19" t="n"/>
      <c r="K64" s="19" t="n"/>
      <c r="L64" s="15" t="n"/>
      <c r="M64" s="15" t="n"/>
      <c r="N64" s="28">
        <f>IF(OR($A64="",$M64="Canceled",NOT(ISNUMBER($B64)),NOT(ISNUMBER($C64)),NOT(ISNUMBER($H64)),NOT(ISNUMBER($I64)),NOT(ISNUMBER($J64)),NOT(ISNUMBER($K64)),$L64="",$M64=""),"",IFERROR(IF(AND($B64=$B63,$L64=$L63,$C64&gt;$C63,$P63&lt;&gt;""),$P63+$K64/24,$B64+Assumptions!$B$4+$K64/24),""))</f>
        <v/>
      </c>
      <c r="O64" s="28">
        <f>IF(OR($N64="",NOT(ISNUMBER($B64)),NOT(ISNUMBER($H64))),"",IFERROR(MAX($N64,$B64+$H64),""))</f>
        <v/>
      </c>
      <c r="P64" s="28">
        <f>IF(OR($O64="",NOT(ISNUMBER($J64))),"",IFERROR($O64+$J64/24,""))</f>
        <v/>
      </c>
      <c r="Q64" s="10">
        <f>IF(OR($O64="",$P64="",NOT(ISNUMBER($B64)),NOT(ISNUMBER($H64)),NOT(ISNUMBER($I64))),"",IFERROR(IF($H64&gt;=$I64,"Check window",IF($O64&gt;$B64+$I64,"Starts after window",IF($P64&gt;$B64+$I64,"Ends after window","Fits window"))),"Check inputs"))</f>
        <v/>
      </c>
      <c r="R64" s="23">
        <f>IF(OR($M64="Canceled",NOT(ISNUMBER($J64)),NOT(ISNUMBER($K64))),"",IFERROR(SUM($J64,$K64),""))</f>
        <v/>
      </c>
      <c r="S64" s="10">
        <f>IF($A64="","",IF($M64="Canceled","Canceled",IF(OR($B64="",$C64="",$L64="",$M64=""),"Check inputs",IF(COUNTIFS($B$5:$B$104,$B64,$L$5:$L$104,$L64,$C$5:$C$104,$C64)&gt;1,"Duplicate order",IF($Q64&lt;&gt;"Fits window","Review window",IF(IFERROR(SUMIFS($R$5:$R$104,$B$5:$B$104,$B64,$L$5:$L$104,$L64,$M$5:$M$104,"&lt;&gt;Canceled"),0)&gt;Assumptions!$B$5,"Review day hours","Ready")))))</f>
        <v/>
      </c>
    </row>
    <row r="65">
      <c r="A65" s="15" t="n"/>
      <c r="B65" s="16" t="n"/>
      <c r="C65" s="17" t="n"/>
      <c r="D65" s="15" t="n"/>
      <c r="E65" s="15" t="n"/>
      <c r="F65" s="15" t="n"/>
      <c r="G65" s="15" t="n"/>
      <c r="H65" s="18" t="n"/>
      <c r="I65" s="18" t="n"/>
      <c r="J65" s="19" t="n"/>
      <c r="K65" s="19" t="n"/>
      <c r="L65" s="15" t="n"/>
      <c r="M65" s="15" t="n"/>
      <c r="N65" s="27">
        <f>IF(OR($A65="",$M65="Canceled",NOT(ISNUMBER($B65)),NOT(ISNUMBER($C65)),NOT(ISNUMBER($H65)),NOT(ISNUMBER($I65)),NOT(ISNUMBER($J65)),NOT(ISNUMBER($K65)),$L65="",$M65=""),"",IFERROR(IF(AND($B65=$B64,$L65=$L64,$C65&gt;$C64,$P64&lt;&gt;""),$P64+$K65/24,$B65+Assumptions!$B$4+$K65/24),""))</f>
        <v/>
      </c>
      <c r="O65" s="27">
        <f>IF(OR($N65="",NOT(ISNUMBER($B65)),NOT(ISNUMBER($H65))),"",IFERROR(MAX($N65,$B65+$H65),""))</f>
        <v/>
      </c>
      <c r="P65" s="27">
        <f>IF(OR($O65="",NOT(ISNUMBER($J65))),"",IFERROR($O65+$J65/24,""))</f>
        <v/>
      </c>
      <c r="Q65" s="6">
        <f>IF(OR($O65="",$P65="",NOT(ISNUMBER($B65)),NOT(ISNUMBER($H65)),NOT(ISNUMBER($I65))),"",IFERROR(IF($H65&gt;=$I65,"Check window",IF($O65&gt;$B65+$I65,"Starts after window",IF($P65&gt;$B65+$I65,"Ends after window","Fits window"))),"Check inputs"))</f>
        <v/>
      </c>
      <c r="R65" s="21">
        <f>IF(OR($M65="Canceled",NOT(ISNUMBER($J65)),NOT(ISNUMBER($K65))),"",IFERROR(SUM($J65,$K65),""))</f>
        <v/>
      </c>
      <c r="S65" s="6">
        <f>IF($A65="","",IF($M65="Canceled","Canceled",IF(OR($B65="",$C65="",$L65="",$M65=""),"Check inputs",IF(COUNTIFS($B$5:$B$104,$B65,$L$5:$L$104,$L65,$C$5:$C$104,$C65)&gt;1,"Duplicate order",IF($Q65&lt;&gt;"Fits window","Review window",IF(IFERROR(SUMIFS($R$5:$R$104,$B$5:$B$104,$B65,$L$5:$L$104,$L65,$M$5:$M$104,"&lt;&gt;Canceled"),0)&gt;Assumptions!$B$5,"Review day hours","Ready")))))</f>
        <v/>
      </c>
    </row>
    <row r="66">
      <c r="A66" s="15" t="n"/>
      <c r="B66" s="16" t="n"/>
      <c r="C66" s="17" t="n"/>
      <c r="D66" s="15" t="n"/>
      <c r="E66" s="15" t="n"/>
      <c r="F66" s="15" t="n"/>
      <c r="G66" s="15" t="n"/>
      <c r="H66" s="18" t="n"/>
      <c r="I66" s="18" t="n"/>
      <c r="J66" s="19" t="n"/>
      <c r="K66" s="19" t="n"/>
      <c r="L66" s="15" t="n"/>
      <c r="M66" s="15" t="n"/>
      <c r="N66" s="28">
        <f>IF(OR($A66="",$M66="Canceled",NOT(ISNUMBER($B66)),NOT(ISNUMBER($C66)),NOT(ISNUMBER($H66)),NOT(ISNUMBER($I66)),NOT(ISNUMBER($J66)),NOT(ISNUMBER($K66)),$L66="",$M66=""),"",IFERROR(IF(AND($B66=$B65,$L66=$L65,$C66&gt;$C65,$P65&lt;&gt;""),$P65+$K66/24,$B66+Assumptions!$B$4+$K66/24),""))</f>
        <v/>
      </c>
      <c r="O66" s="28">
        <f>IF(OR($N66="",NOT(ISNUMBER($B66)),NOT(ISNUMBER($H66))),"",IFERROR(MAX($N66,$B66+$H66),""))</f>
        <v/>
      </c>
      <c r="P66" s="28">
        <f>IF(OR($O66="",NOT(ISNUMBER($J66))),"",IFERROR($O66+$J66/24,""))</f>
        <v/>
      </c>
      <c r="Q66" s="10">
        <f>IF(OR($O66="",$P66="",NOT(ISNUMBER($B66)),NOT(ISNUMBER($H66)),NOT(ISNUMBER($I66))),"",IFERROR(IF($H66&gt;=$I66,"Check window",IF($O66&gt;$B66+$I66,"Starts after window",IF($P66&gt;$B66+$I66,"Ends after window","Fits window"))),"Check inputs"))</f>
        <v/>
      </c>
      <c r="R66" s="23">
        <f>IF(OR($M66="Canceled",NOT(ISNUMBER($J66)),NOT(ISNUMBER($K66))),"",IFERROR(SUM($J66,$K66),""))</f>
        <v/>
      </c>
      <c r="S66" s="10">
        <f>IF($A66="","",IF($M66="Canceled","Canceled",IF(OR($B66="",$C66="",$L66="",$M66=""),"Check inputs",IF(COUNTIFS($B$5:$B$104,$B66,$L$5:$L$104,$L66,$C$5:$C$104,$C66)&gt;1,"Duplicate order",IF($Q66&lt;&gt;"Fits window","Review window",IF(IFERROR(SUMIFS($R$5:$R$104,$B$5:$B$104,$B66,$L$5:$L$104,$L66,$M$5:$M$104,"&lt;&gt;Canceled"),0)&gt;Assumptions!$B$5,"Review day hours","Ready")))))</f>
        <v/>
      </c>
    </row>
    <row r="67">
      <c r="A67" s="15" t="n"/>
      <c r="B67" s="16" t="n"/>
      <c r="C67" s="17" t="n"/>
      <c r="D67" s="15" t="n"/>
      <c r="E67" s="15" t="n"/>
      <c r="F67" s="15" t="n"/>
      <c r="G67" s="15" t="n"/>
      <c r="H67" s="18" t="n"/>
      <c r="I67" s="18" t="n"/>
      <c r="J67" s="19" t="n"/>
      <c r="K67" s="19" t="n"/>
      <c r="L67" s="15" t="n"/>
      <c r="M67" s="15" t="n"/>
      <c r="N67" s="27">
        <f>IF(OR($A67="",$M67="Canceled",NOT(ISNUMBER($B67)),NOT(ISNUMBER($C67)),NOT(ISNUMBER($H67)),NOT(ISNUMBER($I67)),NOT(ISNUMBER($J67)),NOT(ISNUMBER($K67)),$L67="",$M67=""),"",IFERROR(IF(AND($B67=$B66,$L67=$L66,$C67&gt;$C66,$P66&lt;&gt;""),$P66+$K67/24,$B67+Assumptions!$B$4+$K67/24),""))</f>
        <v/>
      </c>
      <c r="O67" s="27">
        <f>IF(OR($N67="",NOT(ISNUMBER($B67)),NOT(ISNUMBER($H67))),"",IFERROR(MAX($N67,$B67+$H67),""))</f>
        <v/>
      </c>
      <c r="P67" s="27">
        <f>IF(OR($O67="",NOT(ISNUMBER($J67))),"",IFERROR($O67+$J67/24,""))</f>
        <v/>
      </c>
      <c r="Q67" s="6">
        <f>IF(OR($O67="",$P67="",NOT(ISNUMBER($B67)),NOT(ISNUMBER($H67)),NOT(ISNUMBER($I67))),"",IFERROR(IF($H67&gt;=$I67,"Check window",IF($O67&gt;$B67+$I67,"Starts after window",IF($P67&gt;$B67+$I67,"Ends after window","Fits window"))),"Check inputs"))</f>
        <v/>
      </c>
      <c r="R67" s="21">
        <f>IF(OR($M67="Canceled",NOT(ISNUMBER($J67)),NOT(ISNUMBER($K67))),"",IFERROR(SUM($J67,$K67),""))</f>
        <v/>
      </c>
      <c r="S67" s="6">
        <f>IF($A67="","",IF($M67="Canceled","Canceled",IF(OR($B67="",$C67="",$L67="",$M67=""),"Check inputs",IF(COUNTIFS($B$5:$B$104,$B67,$L$5:$L$104,$L67,$C$5:$C$104,$C67)&gt;1,"Duplicate order",IF($Q67&lt;&gt;"Fits window","Review window",IF(IFERROR(SUMIFS($R$5:$R$104,$B$5:$B$104,$B67,$L$5:$L$104,$L67,$M$5:$M$104,"&lt;&gt;Canceled"),0)&gt;Assumptions!$B$5,"Review day hours","Ready")))))</f>
        <v/>
      </c>
    </row>
    <row r="68">
      <c r="A68" s="15" t="n"/>
      <c r="B68" s="16" t="n"/>
      <c r="C68" s="17" t="n"/>
      <c r="D68" s="15" t="n"/>
      <c r="E68" s="15" t="n"/>
      <c r="F68" s="15" t="n"/>
      <c r="G68" s="15" t="n"/>
      <c r="H68" s="18" t="n"/>
      <c r="I68" s="18" t="n"/>
      <c r="J68" s="19" t="n"/>
      <c r="K68" s="19" t="n"/>
      <c r="L68" s="15" t="n"/>
      <c r="M68" s="15" t="n"/>
      <c r="N68" s="28">
        <f>IF(OR($A68="",$M68="Canceled",NOT(ISNUMBER($B68)),NOT(ISNUMBER($C68)),NOT(ISNUMBER($H68)),NOT(ISNUMBER($I68)),NOT(ISNUMBER($J68)),NOT(ISNUMBER($K68)),$L68="",$M68=""),"",IFERROR(IF(AND($B68=$B67,$L68=$L67,$C68&gt;$C67,$P67&lt;&gt;""),$P67+$K68/24,$B68+Assumptions!$B$4+$K68/24),""))</f>
        <v/>
      </c>
      <c r="O68" s="28">
        <f>IF(OR($N68="",NOT(ISNUMBER($B68)),NOT(ISNUMBER($H68))),"",IFERROR(MAX($N68,$B68+$H68),""))</f>
        <v/>
      </c>
      <c r="P68" s="28">
        <f>IF(OR($O68="",NOT(ISNUMBER($J68))),"",IFERROR($O68+$J68/24,""))</f>
        <v/>
      </c>
      <c r="Q68" s="10">
        <f>IF(OR($O68="",$P68="",NOT(ISNUMBER($B68)),NOT(ISNUMBER($H68)),NOT(ISNUMBER($I68))),"",IFERROR(IF($H68&gt;=$I68,"Check window",IF($O68&gt;$B68+$I68,"Starts after window",IF($P68&gt;$B68+$I68,"Ends after window","Fits window"))),"Check inputs"))</f>
        <v/>
      </c>
      <c r="R68" s="23">
        <f>IF(OR($M68="Canceled",NOT(ISNUMBER($J68)),NOT(ISNUMBER($K68))),"",IFERROR(SUM($J68,$K68),""))</f>
        <v/>
      </c>
      <c r="S68" s="10">
        <f>IF($A68="","",IF($M68="Canceled","Canceled",IF(OR($B68="",$C68="",$L68="",$M68=""),"Check inputs",IF(COUNTIFS($B$5:$B$104,$B68,$L$5:$L$104,$L68,$C$5:$C$104,$C68)&gt;1,"Duplicate order",IF($Q68&lt;&gt;"Fits window","Review window",IF(IFERROR(SUMIFS($R$5:$R$104,$B$5:$B$104,$B68,$L$5:$L$104,$L68,$M$5:$M$104,"&lt;&gt;Canceled"),0)&gt;Assumptions!$B$5,"Review day hours","Ready")))))</f>
        <v/>
      </c>
    </row>
    <row r="69">
      <c r="A69" s="15" t="n"/>
      <c r="B69" s="16" t="n"/>
      <c r="C69" s="17" t="n"/>
      <c r="D69" s="15" t="n"/>
      <c r="E69" s="15" t="n"/>
      <c r="F69" s="15" t="n"/>
      <c r="G69" s="15" t="n"/>
      <c r="H69" s="18" t="n"/>
      <c r="I69" s="18" t="n"/>
      <c r="J69" s="19" t="n"/>
      <c r="K69" s="19" t="n"/>
      <c r="L69" s="15" t="n"/>
      <c r="M69" s="15" t="n"/>
      <c r="N69" s="27">
        <f>IF(OR($A69="",$M69="Canceled",NOT(ISNUMBER($B69)),NOT(ISNUMBER($C69)),NOT(ISNUMBER($H69)),NOT(ISNUMBER($I69)),NOT(ISNUMBER($J69)),NOT(ISNUMBER($K69)),$L69="",$M69=""),"",IFERROR(IF(AND($B69=$B68,$L69=$L68,$C69&gt;$C68,$P68&lt;&gt;""),$P68+$K69/24,$B69+Assumptions!$B$4+$K69/24),""))</f>
        <v/>
      </c>
      <c r="O69" s="27">
        <f>IF(OR($N69="",NOT(ISNUMBER($B69)),NOT(ISNUMBER($H69))),"",IFERROR(MAX($N69,$B69+$H69),""))</f>
        <v/>
      </c>
      <c r="P69" s="27">
        <f>IF(OR($O69="",NOT(ISNUMBER($J69))),"",IFERROR($O69+$J69/24,""))</f>
        <v/>
      </c>
      <c r="Q69" s="6">
        <f>IF(OR($O69="",$P69="",NOT(ISNUMBER($B69)),NOT(ISNUMBER($H69)),NOT(ISNUMBER($I69))),"",IFERROR(IF($H69&gt;=$I69,"Check window",IF($O69&gt;$B69+$I69,"Starts after window",IF($P69&gt;$B69+$I69,"Ends after window","Fits window"))),"Check inputs"))</f>
        <v/>
      </c>
      <c r="R69" s="21">
        <f>IF(OR($M69="Canceled",NOT(ISNUMBER($J69)),NOT(ISNUMBER($K69))),"",IFERROR(SUM($J69,$K69),""))</f>
        <v/>
      </c>
      <c r="S69" s="6">
        <f>IF($A69="","",IF($M69="Canceled","Canceled",IF(OR($B69="",$C69="",$L69="",$M69=""),"Check inputs",IF(COUNTIFS($B$5:$B$104,$B69,$L$5:$L$104,$L69,$C$5:$C$104,$C69)&gt;1,"Duplicate order",IF($Q69&lt;&gt;"Fits window","Review window",IF(IFERROR(SUMIFS($R$5:$R$104,$B$5:$B$104,$B69,$L$5:$L$104,$L69,$M$5:$M$104,"&lt;&gt;Canceled"),0)&gt;Assumptions!$B$5,"Review day hours","Ready")))))</f>
        <v/>
      </c>
    </row>
    <row r="70">
      <c r="A70" s="15" t="n"/>
      <c r="B70" s="16" t="n"/>
      <c r="C70" s="17" t="n"/>
      <c r="D70" s="15" t="n"/>
      <c r="E70" s="15" t="n"/>
      <c r="F70" s="15" t="n"/>
      <c r="G70" s="15" t="n"/>
      <c r="H70" s="18" t="n"/>
      <c r="I70" s="18" t="n"/>
      <c r="J70" s="19" t="n"/>
      <c r="K70" s="19" t="n"/>
      <c r="L70" s="15" t="n"/>
      <c r="M70" s="15" t="n"/>
      <c r="N70" s="28">
        <f>IF(OR($A70="",$M70="Canceled",NOT(ISNUMBER($B70)),NOT(ISNUMBER($C70)),NOT(ISNUMBER($H70)),NOT(ISNUMBER($I70)),NOT(ISNUMBER($J70)),NOT(ISNUMBER($K70)),$L70="",$M70=""),"",IFERROR(IF(AND($B70=$B69,$L70=$L69,$C70&gt;$C69,$P69&lt;&gt;""),$P69+$K70/24,$B70+Assumptions!$B$4+$K70/24),""))</f>
        <v/>
      </c>
      <c r="O70" s="28">
        <f>IF(OR($N70="",NOT(ISNUMBER($B70)),NOT(ISNUMBER($H70))),"",IFERROR(MAX($N70,$B70+$H70),""))</f>
        <v/>
      </c>
      <c r="P70" s="28">
        <f>IF(OR($O70="",NOT(ISNUMBER($J70))),"",IFERROR($O70+$J70/24,""))</f>
        <v/>
      </c>
      <c r="Q70" s="10">
        <f>IF(OR($O70="",$P70="",NOT(ISNUMBER($B70)),NOT(ISNUMBER($H70)),NOT(ISNUMBER($I70))),"",IFERROR(IF($H70&gt;=$I70,"Check window",IF($O70&gt;$B70+$I70,"Starts after window",IF($P70&gt;$B70+$I70,"Ends after window","Fits window"))),"Check inputs"))</f>
        <v/>
      </c>
      <c r="R70" s="23">
        <f>IF(OR($M70="Canceled",NOT(ISNUMBER($J70)),NOT(ISNUMBER($K70))),"",IFERROR(SUM($J70,$K70),""))</f>
        <v/>
      </c>
      <c r="S70" s="10">
        <f>IF($A70="","",IF($M70="Canceled","Canceled",IF(OR($B70="",$C70="",$L70="",$M70=""),"Check inputs",IF(COUNTIFS($B$5:$B$104,$B70,$L$5:$L$104,$L70,$C$5:$C$104,$C70)&gt;1,"Duplicate order",IF($Q70&lt;&gt;"Fits window","Review window",IF(IFERROR(SUMIFS($R$5:$R$104,$B$5:$B$104,$B70,$L$5:$L$104,$L70,$M$5:$M$104,"&lt;&gt;Canceled"),0)&gt;Assumptions!$B$5,"Review day hours","Ready")))))</f>
        <v/>
      </c>
    </row>
    <row r="71">
      <c r="A71" s="15" t="n"/>
      <c r="B71" s="16" t="n"/>
      <c r="C71" s="17" t="n"/>
      <c r="D71" s="15" t="n"/>
      <c r="E71" s="15" t="n"/>
      <c r="F71" s="15" t="n"/>
      <c r="G71" s="15" t="n"/>
      <c r="H71" s="18" t="n"/>
      <c r="I71" s="18" t="n"/>
      <c r="J71" s="19" t="n"/>
      <c r="K71" s="19" t="n"/>
      <c r="L71" s="15" t="n"/>
      <c r="M71" s="15" t="n"/>
      <c r="N71" s="27">
        <f>IF(OR($A71="",$M71="Canceled",NOT(ISNUMBER($B71)),NOT(ISNUMBER($C71)),NOT(ISNUMBER($H71)),NOT(ISNUMBER($I71)),NOT(ISNUMBER($J71)),NOT(ISNUMBER($K71)),$L71="",$M71=""),"",IFERROR(IF(AND($B71=$B70,$L71=$L70,$C71&gt;$C70,$P70&lt;&gt;""),$P70+$K71/24,$B71+Assumptions!$B$4+$K71/24),""))</f>
        <v/>
      </c>
      <c r="O71" s="27">
        <f>IF(OR($N71="",NOT(ISNUMBER($B71)),NOT(ISNUMBER($H71))),"",IFERROR(MAX($N71,$B71+$H71),""))</f>
        <v/>
      </c>
      <c r="P71" s="27">
        <f>IF(OR($O71="",NOT(ISNUMBER($J71))),"",IFERROR($O71+$J71/24,""))</f>
        <v/>
      </c>
      <c r="Q71" s="6">
        <f>IF(OR($O71="",$P71="",NOT(ISNUMBER($B71)),NOT(ISNUMBER($H71)),NOT(ISNUMBER($I71))),"",IFERROR(IF($H71&gt;=$I71,"Check window",IF($O71&gt;$B71+$I71,"Starts after window",IF($P71&gt;$B71+$I71,"Ends after window","Fits window"))),"Check inputs"))</f>
        <v/>
      </c>
      <c r="R71" s="21">
        <f>IF(OR($M71="Canceled",NOT(ISNUMBER($J71)),NOT(ISNUMBER($K71))),"",IFERROR(SUM($J71,$K71),""))</f>
        <v/>
      </c>
      <c r="S71" s="6">
        <f>IF($A71="","",IF($M71="Canceled","Canceled",IF(OR($B71="",$C71="",$L71="",$M71=""),"Check inputs",IF(COUNTIFS($B$5:$B$104,$B71,$L$5:$L$104,$L71,$C$5:$C$104,$C71)&gt;1,"Duplicate order",IF($Q71&lt;&gt;"Fits window","Review window",IF(IFERROR(SUMIFS($R$5:$R$104,$B$5:$B$104,$B71,$L$5:$L$104,$L71,$M$5:$M$104,"&lt;&gt;Canceled"),0)&gt;Assumptions!$B$5,"Review day hours","Ready")))))</f>
        <v/>
      </c>
    </row>
    <row r="72">
      <c r="A72" s="15" t="n"/>
      <c r="B72" s="16" t="n"/>
      <c r="C72" s="17" t="n"/>
      <c r="D72" s="15" t="n"/>
      <c r="E72" s="15" t="n"/>
      <c r="F72" s="15" t="n"/>
      <c r="G72" s="15" t="n"/>
      <c r="H72" s="18" t="n"/>
      <c r="I72" s="18" t="n"/>
      <c r="J72" s="19" t="n"/>
      <c r="K72" s="19" t="n"/>
      <c r="L72" s="15" t="n"/>
      <c r="M72" s="15" t="n"/>
      <c r="N72" s="28">
        <f>IF(OR($A72="",$M72="Canceled",NOT(ISNUMBER($B72)),NOT(ISNUMBER($C72)),NOT(ISNUMBER($H72)),NOT(ISNUMBER($I72)),NOT(ISNUMBER($J72)),NOT(ISNUMBER($K72)),$L72="",$M72=""),"",IFERROR(IF(AND($B72=$B71,$L72=$L71,$C72&gt;$C71,$P71&lt;&gt;""),$P71+$K72/24,$B72+Assumptions!$B$4+$K72/24),""))</f>
        <v/>
      </c>
      <c r="O72" s="28">
        <f>IF(OR($N72="",NOT(ISNUMBER($B72)),NOT(ISNUMBER($H72))),"",IFERROR(MAX($N72,$B72+$H72),""))</f>
        <v/>
      </c>
      <c r="P72" s="28">
        <f>IF(OR($O72="",NOT(ISNUMBER($J72))),"",IFERROR($O72+$J72/24,""))</f>
        <v/>
      </c>
      <c r="Q72" s="10">
        <f>IF(OR($O72="",$P72="",NOT(ISNUMBER($B72)),NOT(ISNUMBER($H72)),NOT(ISNUMBER($I72))),"",IFERROR(IF($H72&gt;=$I72,"Check window",IF($O72&gt;$B72+$I72,"Starts after window",IF($P72&gt;$B72+$I72,"Ends after window","Fits window"))),"Check inputs"))</f>
        <v/>
      </c>
      <c r="R72" s="23">
        <f>IF(OR($M72="Canceled",NOT(ISNUMBER($J72)),NOT(ISNUMBER($K72))),"",IFERROR(SUM($J72,$K72),""))</f>
        <v/>
      </c>
      <c r="S72" s="10">
        <f>IF($A72="","",IF($M72="Canceled","Canceled",IF(OR($B72="",$C72="",$L72="",$M72=""),"Check inputs",IF(COUNTIFS($B$5:$B$104,$B72,$L$5:$L$104,$L72,$C$5:$C$104,$C72)&gt;1,"Duplicate order",IF($Q72&lt;&gt;"Fits window","Review window",IF(IFERROR(SUMIFS($R$5:$R$104,$B$5:$B$104,$B72,$L$5:$L$104,$L72,$M$5:$M$104,"&lt;&gt;Canceled"),0)&gt;Assumptions!$B$5,"Review day hours","Ready")))))</f>
        <v/>
      </c>
    </row>
    <row r="73">
      <c r="A73" s="15" t="n"/>
      <c r="B73" s="16" t="n"/>
      <c r="C73" s="17" t="n"/>
      <c r="D73" s="15" t="n"/>
      <c r="E73" s="15" t="n"/>
      <c r="F73" s="15" t="n"/>
      <c r="G73" s="15" t="n"/>
      <c r="H73" s="18" t="n"/>
      <c r="I73" s="18" t="n"/>
      <c r="J73" s="19" t="n"/>
      <c r="K73" s="19" t="n"/>
      <c r="L73" s="15" t="n"/>
      <c r="M73" s="15" t="n"/>
      <c r="N73" s="27">
        <f>IF(OR($A73="",$M73="Canceled",NOT(ISNUMBER($B73)),NOT(ISNUMBER($C73)),NOT(ISNUMBER($H73)),NOT(ISNUMBER($I73)),NOT(ISNUMBER($J73)),NOT(ISNUMBER($K73)),$L73="",$M73=""),"",IFERROR(IF(AND($B73=$B72,$L73=$L72,$C73&gt;$C72,$P72&lt;&gt;""),$P72+$K73/24,$B73+Assumptions!$B$4+$K73/24),""))</f>
        <v/>
      </c>
      <c r="O73" s="27">
        <f>IF(OR($N73="",NOT(ISNUMBER($B73)),NOT(ISNUMBER($H73))),"",IFERROR(MAX($N73,$B73+$H73),""))</f>
        <v/>
      </c>
      <c r="P73" s="27">
        <f>IF(OR($O73="",NOT(ISNUMBER($J73))),"",IFERROR($O73+$J73/24,""))</f>
        <v/>
      </c>
      <c r="Q73" s="6">
        <f>IF(OR($O73="",$P73="",NOT(ISNUMBER($B73)),NOT(ISNUMBER($H73)),NOT(ISNUMBER($I73))),"",IFERROR(IF($H73&gt;=$I73,"Check window",IF($O73&gt;$B73+$I73,"Starts after window",IF($P73&gt;$B73+$I73,"Ends after window","Fits window"))),"Check inputs"))</f>
        <v/>
      </c>
      <c r="R73" s="21">
        <f>IF(OR($M73="Canceled",NOT(ISNUMBER($J73)),NOT(ISNUMBER($K73))),"",IFERROR(SUM($J73,$K73),""))</f>
        <v/>
      </c>
      <c r="S73" s="6">
        <f>IF($A73="","",IF($M73="Canceled","Canceled",IF(OR($B73="",$C73="",$L73="",$M73=""),"Check inputs",IF(COUNTIFS($B$5:$B$104,$B73,$L$5:$L$104,$L73,$C$5:$C$104,$C73)&gt;1,"Duplicate order",IF($Q73&lt;&gt;"Fits window","Review window",IF(IFERROR(SUMIFS($R$5:$R$104,$B$5:$B$104,$B73,$L$5:$L$104,$L73,$M$5:$M$104,"&lt;&gt;Canceled"),0)&gt;Assumptions!$B$5,"Review day hours","Ready")))))</f>
        <v/>
      </c>
    </row>
    <row r="74">
      <c r="A74" s="15" t="n"/>
      <c r="B74" s="16" t="n"/>
      <c r="C74" s="17" t="n"/>
      <c r="D74" s="15" t="n"/>
      <c r="E74" s="15" t="n"/>
      <c r="F74" s="15" t="n"/>
      <c r="G74" s="15" t="n"/>
      <c r="H74" s="18" t="n"/>
      <c r="I74" s="18" t="n"/>
      <c r="J74" s="19" t="n"/>
      <c r="K74" s="19" t="n"/>
      <c r="L74" s="15" t="n"/>
      <c r="M74" s="15" t="n"/>
      <c r="N74" s="28">
        <f>IF(OR($A74="",$M74="Canceled",NOT(ISNUMBER($B74)),NOT(ISNUMBER($C74)),NOT(ISNUMBER($H74)),NOT(ISNUMBER($I74)),NOT(ISNUMBER($J74)),NOT(ISNUMBER($K74)),$L74="",$M74=""),"",IFERROR(IF(AND($B74=$B73,$L74=$L73,$C74&gt;$C73,$P73&lt;&gt;""),$P73+$K74/24,$B74+Assumptions!$B$4+$K74/24),""))</f>
        <v/>
      </c>
      <c r="O74" s="28">
        <f>IF(OR($N74="",NOT(ISNUMBER($B74)),NOT(ISNUMBER($H74))),"",IFERROR(MAX($N74,$B74+$H74),""))</f>
        <v/>
      </c>
      <c r="P74" s="28">
        <f>IF(OR($O74="",NOT(ISNUMBER($J74))),"",IFERROR($O74+$J74/24,""))</f>
        <v/>
      </c>
      <c r="Q74" s="10">
        <f>IF(OR($O74="",$P74="",NOT(ISNUMBER($B74)),NOT(ISNUMBER($H74)),NOT(ISNUMBER($I74))),"",IFERROR(IF($H74&gt;=$I74,"Check window",IF($O74&gt;$B74+$I74,"Starts after window",IF($P74&gt;$B74+$I74,"Ends after window","Fits window"))),"Check inputs"))</f>
        <v/>
      </c>
      <c r="R74" s="23">
        <f>IF(OR($M74="Canceled",NOT(ISNUMBER($J74)),NOT(ISNUMBER($K74))),"",IFERROR(SUM($J74,$K74),""))</f>
        <v/>
      </c>
      <c r="S74" s="10">
        <f>IF($A74="","",IF($M74="Canceled","Canceled",IF(OR($B74="",$C74="",$L74="",$M74=""),"Check inputs",IF(COUNTIFS($B$5:$B$104,$B74,$L$5:$L$104,$L74,$C$5:$C$104,$C74)&gt;1,"Duplicate order",IF($Q74&lt;&gt;"Fits window","Review window",IF(IFERROR(SUMIFS($R$5:$R$104,$B$5:$B$104,$B74,$L$5:$L$104,$L74,$M$5:$M$104,"&lt;&gt;Canceled"),0)&gt;Assumptions!$B$5,"Review day hours","Ready")))))</f>
        <v/>
      </c>
    </row>
    <row r="75">
      <c r="A75" s="15" t="n"/>
      <c r="B75" s="16" t="n"/>
      <c r="C75" s="17" t="n"/>
      <c r="D75" s="15" t="n"/>
      <c r="E75" s="15" t="n"/>
      <c r="F75" s="15" t="n"/>
      <c r="G75" s="15" t="n"/>
      <c r="H75" s="18" t="n"/>
      <c r="I75" s="18" t="n"/>
      <c r="J75" s="19" t="n"/>
      <c r="K75" s="19" t="n"/>
      <c r="L75" s="15" t="n"/>
      <c r="M75" s="15" t="n"/>
      <c r="N75" s="27">
        <f>IF(OR($A75="",$M75="Canceled",NOT(ISNUMBER($B75)),NOT(ISNUMBER($C75)),NOT(ISNUMBER($H75)),NOT(ISNUMBER($I75)),NOT(ISNUMBER($J75)),NOT(ISNUMBER($K75)),$L75="",$M75=""),"",IFERROR(IF(AND($B75=$B74,$L75=$L74,$C75&gt;$C74,$P74&lt;&gt;""),$P74+$K75/24,$B75+Assumptions!$B$4+$K75/24),""))</f>
        <v/>
      </c>
      <c r="O75" s="27">
        <f>IF(OR($N75="",NOT(ISNUMBER($B75)),NOT(ISNUMBER($H75))),"",IFERROR(MAX($N75,$B75+$H75),""))</f>
        <v/>
      </c>
      <c r="P75" s="27">
        <f>IF(OR($O75="",NOT(ISNUMBER($J75))),"",IFERROR($O75+$J75/24,""))</f>
        <v/>
      </c>
      <c r="Q75" s="6">
        <f>IF(OR($O75="",$P75="",NOT(ISNUMBER($B75)),NOT(ISNUMBER($H75)),NOT(ISNUMBER($I75))),"",IFERROR(IF($H75&gt;=$I75,"Check window",IF($O75&gt;$B75+$I75,"Starts after window",IF($P75&gt;$B75+$I75,"Ends after window","Fits window"))),"Check inputs"))</f>
        <v/>
      </c>
      <c r="R75" s="21">
        <f>IF(OR($M75="Canceled",NOT(ISNUMBER($J75)),NOT(ISNUMBER($K75))),"",IFERROR(SUM($J75,$K75),""))</f>
        <v/>
      </c>
      <c r="S75" s="6">
        <f>IF($A75="","",IF($M75="Canceled","Canceled",IF(OR($B75="",$C75="",$L75="",$M75=""),"Check inputs",IF(COUNTIFS($B$5:$B$104,$B75,$L$5:$L$104,$L75,$C$5:$C$104,$C75)&gt;1,"Duplicate order",IF($Q75&lt;&gt;"Fits window","Review window",IF(IFERROR(SUMIFS($R$5:$R$104,$B$5:$B$104,$B75,$L$5:$L$104,$L75,$M$5:$M$104,"&lt;&gt;Canceled"),0)&gt;Assumptions!$B$5,"Review day hours","Ready")))))</f>
        <v/>
      </c>
    </row>
    <row r="76">
      <c r="A76" s="15" t="n"/>
      <c r="B76" s="16" t="n"/>
      <c r="C76" s="17" t="n"/>
      <c r="D76" s="15" t="n"/>
      <c r="E76" s="15" t="n"/>
      <c r="F76" s="15" t="n"/>
      <c r="G76" s="15" t="n"/>
      <c r="H76" s="18" t="n"/>
      <c r="I76" s="18" t="n"/>
      <c r="J76" s="19" t="n"/>
      <c r="K76" s="19" t="n"/>
      <c r="L76" s="15" t="n"/>
      <c r="M76" s="15" t="n"/>
      <c r="N76" s="28">
        <f>IF(OR($A76="",$M76="Canceled",NOT(ISNUMBER($B76)),NOT(ISNUMBER($C76)),NOT(ISNUMBER($H76)),NOT(ISNUMBER($I76)),NOT(ISNUMBER($J76)),NOT(ISNUMBER($K76)),$L76="",$M76=""),"",IFERROR(IF(AND($B76=$B75,$L76=$L75,$C76&gt;$C75,$P75&lt;&gt;""),$P75+$K76/24,$B76+Assumptions!$B$4+$K76/24),""))</f>
        <v/>
      </c>
      <c r="O76" s="28">
        <f>IF(OR($N76="",NOT(ISNUMBER($B76)),NOT(ISNUMBER($H76))),"",IFERROR(MAX($N76,$B76+$H76),""))</f>
        <v/>
      </c>
      <c r="P76" s="28">
        <f>IF(OR($O76="",NOT(ISNUMBER($J76))),"",IFERROR($O76+$J76/24,""))</f>
        <v/>
      </c>
      <c r="Q76" s="10">
        <f>IF(OR($O76="",$P76="",NOT(ISNUMBER($B76)),NOT(ISNUMBER($H76)),NOT(ISNUMBER($I76))),"",IFERROR(IF($H76&gt;=$I76,"Check window",IF($O76&gt;$B76+$I76,"Starts after window",IF($P76&gt;$B76+$I76,"Ends after window","Fits window"))),"Check inputs"))</f>
        <v/>
      </c>
      <c r="R76" s="23">
        <f>IF(OR($M76="Canceled",NOT(ISNUMBER($J76)),NOT(ISNUMBER($K76))),"",IFERROR(SUM($J76,$K76),""))</f>
        <v/>
      </c>
      <c r="S76" s="10">
        <f>IF($A76="","",IF($M76="Canceled","Canceled",IF(OR($B76="",$C76="",$L76="",$M76=""),"Check inputs",IF(COUNTIFS($B$5:$B$104,$B76,$L$5:$L$104,$L76,$C$5:$C$104,$C76)&gt;1,"Duplicate order",IF($Q76&lt;&gt;"Fits window","Review window",IF(IFERROR(SUMIFS($R$5:$R$104,$B$5:$B$104,$B76,$L$5:$L$104,$L76,$M$5:$M$104,"&lt;&gt;Canceled"),0)&gt;Assumptions!$B$5,"Review day hours","Ready")))))</f>
        <v/>
      </c>
    </row>
    <row r="77">
      <c r="A77" s="15" t="n"/>
      <c r="B77" s="16" t="n"/>
      <c r="C77" s="17" t="n"/>
      <c r="D77" s="15" t="n"/>
      <c r="E77" s="15" t="n"/>
      <c r="F77" s="15" t="n"/>
      <c r="G77" s="15" t="n"/>
      <c r="H77" s="18" t="n"/>
      <c r="I77" s="18" t="n"/>
      <c r="J77" s="19" t="n"/>
      <c r="K77" s="19" t="n"/>
      <c r="L77" s="15" t="n"/>
      <c r="M77" s="15" t="n"/>
      <c r="N77" s="27">
        <f>IF(OR($A77="",$M77="Canceled",NOT(ISNUMBER($B77)),NOT(ISNUMBER($C77)),NOT(ISNUMBER($H77)),NOT(ISNUMBER($I77)),NOT(ISNUMBER($J77)),NOT(ISNUMBER($K77)),$L77="",$M77=""),"",IFERROR(IF(AND($B77=$B76,$L77=$L76,$C77&gt;$C76,$P76&lt;&gt;""),$P76+$K77/24,$B77+Assumptions!$B$4+$K77/24),""))</f>
        <v/>
      </c>
      <c r="O77" s="27">
        <f>IF(OR($N77="",NOT(ISNUMBER($B77)),NOT(ISNUMBER($H77))),"",IFERROR(MAX($N77,$B77+$H77),""))</f>
        <v/>
      </c>
      <c r="P77" s="27">
        <f>IF(OR($O77="",NOT(ISNUMBER($J77))),"",IFERROR($O77+$J77/24,""))</f>
        <v/>
      </c>
      <c r="Q77" s="6">
        <f>IF(OR($O77="",$P77="",NOT(ISNUMBER($B77)),NOT(ISNUMBER($H77)),NOT(ISNUMBER($I77))),"",IFERROR(IF($H77&gt;=$I77,"Check window",IF($O77&gt;$B77+$I77,"Starts after window",IF($P77&gt;$B77+$I77,"Ends after window","Fits window"))),"Check inputs"))</f>
        <v/>
      </c>
      <c r="R77" s="21">
        <f>IF(OR($M77="Canceled",NOT(ISNUMBER($J77)),NOT(ISNUMBER($K77))),"",IFERROR(SUM($J77,$K77),""))</f>
        <v/>
      </c>
      <c r="S77" s="6">
        <f>IF($A77="","",IF($M77="Canceled","Canceled",IF(OR($B77="",$C77="",$L77="",$M77=""),"Check inputs",IF(COUNTIFS($B$5:$B$104,$B77,$L$5:$L$104,$L77,$C$5:$C$104,$C77)&gt;1,"Duplicate order",IF($Q77&lt;&gt;"Fits window","Review window",IF(IFERROR(SUMIFS($R$5:$R$104,$B$5:$B$104,$B77,$L$5:$L$104,$L77,$M$5:$M$104,"&lt;&gt;Canceled"),0)&gt;Assumptions!$B$5,"Review day hours","Ready")))))</f>
        <v/>
      </c>
    </row>
    <row r="78">
      <c r="A78" s="15" t="n"/>
      <c r="B78" s="16" t="n"/>
      <c r="C78" s="17" t="n"/>
      <c r="D78" s="15" t="n"/>
      <c r="E78" s="15" t="n"/>
      <c r="F78" s="15" t="n"/>
      <c r="G78" s="15" t="n"/>
      <c r="H78" s="18" t="n"/>
      <c r="I78" s="18" t="n"/>
      <c r="J78" s="19" t="n"/>
      <c r="K78" s="19" t="n"/>
      <c r="L78" s="15" t="n"/>
      <c r="M78" s="15" t="n"/>
      <c r="N78" s="28">
        <f>IF(OR($A78="",$M78="Canceled",NOT(ISNUMBER($B78)),NOT(ISNUMBER($C78)),NOT(ISNUMBER($H78)),NOT(ISNUMBER($I78)),NOT(ISNUMBER($J78)),NOT(ISNUMBER($K78)),$L78="",$M78=""),"",IFERROR(IF(AND($B78=$B77,$L78=$L77,$C78&gt;$C77,$P77&lt;&gt;""),$P77+$K78/24,$B78+Assumptions!$B$4+$K78/24),""))</f>
        <v/>
      </c>
      <c r="O78" s="28">
        <f>IF(OR($N78="",NOT(ISNUMBER($B78)),NOT(ISNUMBER($H78))),"",IFERROR(MAX($N78,$B78+$H78),""))</f>
        <v/>
      </c>
      <c r="P78" s="28">
        <f>IF(OR($O78="",NOT(ISNUMBER($J78))),"",IFERROR($O78+$J78/24,""))</f>
        <v/>
      </c>
      <c r="Q78" s="10">
        <f>IF(OR($O78="",$P78="",NOT(ISNUMBER($B78)),NOT(ISNUMBER($H78)),NOT(ISNUMBER($I78))),"",IFERROR(IF($H78&gt;=$I78,"Check window",IF($O78&gt;$B78+$I78,"Starts after window",IF($P78&gt;$B78+$I78,"Ends after window","Fits window"))),"Check inputs"))</f>
        <v/>
      </c>
      <c r="R78" s="23">
        <f>IF(OR($M78="Canceled",NOT(ISNUMBER($J78)),NOT(ISNUMBER($K78))),"",IFERROR(SUM($J78,$K78),""))</f>
        <v/>
      </c>
      <c r="S78" s="10">
        <f>IF($A78="","",IF($M78="Canceled","Canceled",IF(OR($B78="",$C78="",$L78="",$M78=""),"Check inputs",IF(COUNTIFS($B$5:$B$104,$B78,$L$5:$L$104,$L78,$C$5:$C$104,$C78)&gt;1,"Duplicate order",IF($Q78&lt;&gt;"Fits window","Review window",IF(IFERROR(SUMIFS($R$5:$R$104,$B$5:$B$104,$B78,$L$5:$L$104,$L78,$M$5:$M$104,"&lt;&gt;Canceled"),0)&gt;Assumptions!$B$5,"Review day hours","Ready")))))</f>
        <v/>
      </c>
    </row>
    <row r="79">
      <c r="A79" s="15" t="n"/>
      <c r="B79" s="16" t="n"/>
      <c r="C79" s="17" t="n"/>
      <c r="D79" s="15" t="n"/>
      <c r="E79" s="15" t="n"/>
      <c r="F79" s="15" t="n"/>
      <c r="G79" s="15" t="n"/>
      <c r="H79" s="18" t="n"/>
      <c r="I79" s="18" t="n"/>
      <c r="J79" s="19" t="n"/>
      <c r="K79" s="19" t="n"/>
      <c r="L79" s="15" t="n"/>
      <c r="M79" s="15" t="n"/>
      <c r="N79" s="27">
        <f>IF(OR($A79="",$M79="Canceled",NOT(ISNUMBER($B79)),NOT(ISNUMBER($C79)),NOT(ISNUMBER($H79)),NOT(ISNUMBER($I79)),NOT(ISNUMBER($J79)),NOT(ISNUMBER($K79)),$L79="",$M79=""),"",IFERROR(IF(AND($B79=$B78,$L79=$L78,$C79&gt;$C78,$P78&lt;&gt;""),$P78+$K79/24,$B79+Assumptions!$B$4+$K79/24),""))</f>
        <v/>
      </c>
      <c r="O79" s="27">
        <f>IF(OR($N79="",NOT(ISNUMBER($B79)),NOT(ISNUMBER($H79))),"",IFERROR(MAX($N79,$B79+$H79),""))</f>
        <v/>
      </c>
      <c r="P79" s="27">
        <f>IF(OR($O79="",NOT(ISNUMBER($J79))),"",IFERROR($O79+$J79/24,""))</f>
        <v/>
      </c>
      <c r="Q79" s="6">
        <f>IF(OR($O79="",$P79="",NOT(ISNUMBER($B79)),NOT(ISNUMBER($H79)),NOT(ISNUMBER($I79))),"",IFERROR(IF($H79&gt;=$I79,"Check window",IF($O79&gt;$B79+$I79,"Starts after window",IF($P79&gt;$B79+$I79,"Ends after window","Fits window"))),"Check inputs"))</f>
        <v/>
      </c>
      <c r="R79" s="21">
        <f>IF(OR($M79="Canceled",NOT(ISNUMBER($J79)),NOT(ISNUMBER($K79))),"",IFERROR(SUM($J79,$K79),""))</f>
        <v/>
      </c>
      <c r="S79" s="6">
        <f>IF($A79="","",IF($M79="Canceled","Canceled",IF(OR($B79="",$C79="",$L79="",$M79=""),"Check inputs",IF(COUNTIFS($B$5:$B$104,$B79,$L$5:$L$104,$L79,$C$5:$C$104,$C79)&gt;1,"Duplicate order",IF($Q79&lt;&gt;"Fits window","Review window",IF(IFERROR(SUMIFS($R$5:$R$104,$B$5:$B$104,$B79,$L$5:$L$104,$L79,$M$5:$M$104,"&lt;&gt;Canceled"),0)&gt;Assumptions!$B$5,"Review day hours","Ready")))))</f>
        <v/>
      </c>
    </row>
    <row r="80">
      <c r="A80" s="15" t="n"/>
      <c r="B80" s="16" t="n"/>
      <c r="C80" s="17" t="n"/>
      <c r="D80" s="15" t="n"/>
      <c r="E80" s="15" t="n"/>
      <c r="F80" s="15" t="n"/>
      <c r="G80" s="15" t="n"/>
      <c r="H80" s="18" t="n"/>
      <c r="I80" s="18" t="n"/>
      <c r="J80" s="19" t="n"/>
      <c r="K80" s="19" t="n"/>
      <c r="L80" s="15" t="n"/>
      <c r="M80" s="15" t="n"/>
      <c r="N80" s="28">
        <f>IF(OR($A80="",$M80="Canceled",NOT(ISNUMBER($B80)),NOT(ISNUMBER($C80)),NOT(ISNUMBER($H80)),NOT(ISNUMBER($I80)),NOT(ISNUMBER($J80)),NOT(ISNUMBER($K80)),$L80="",$M80=""),"",IFERROR(IF(AND($B80=$B79,$L80=$L79,$C80&gt;$C79,$P79&lt;&gt;""),$P79+$K80/24,$B80+Assumptions!$B$4+$K80/24),""))</f>
        <v/>
      </c>
      <c r="O80" s="28">
        <f>IF(OR($N80="",NOT(ISNUMBER($B80)),NOT(ISNUMBER($H80))),"",IFERROR(MAX($N80,$B80+$H80),""))</f>
        <v/>
      </c>
      <c r="P80" s="28">
        <f>IF(OR($O80="",NOT(ISNUMBER($J80))),"",IFERROR($O80+$J80/24,""))</f>
        <v/>
      </c>
      <c r="Q80" s="10">
        <f>IF(OR($O80="",$P80="",NOT(ISNUMBER($B80)),NOT(ISNUMBER($H80)),NOT(ISNUMBER($I80))),"",IFERROR(IF($H80&gt;=$I80,"Check window",IF($O80&gt;$B80+$I80,"Starts after window",IF($P80&gt;$B80+$I80,"Ends after window","Fits window"))),"Check inputs"))</f>
        <v/>
      </c>
      <c r="R80" s="23">
        <f>IF(OR($M80="Canceled",NOT(ISNUMBER($J80)),NOT(ISNUMBER($K80))),"",IFERROR(SUM($J80,$K80),""))</f>
        <v/>
      </c>
      <c r="S80" s="10">
        <f>IF($A80="","",IF($M80="Canceled","Canceled",IF(OR($B80="",$C80="",$L80="",$M80=""),"Check inputs",IF(COUNTIFS($B$5:$B$104,$B80,$L$5:$L$104,$L80,$C$5:$C$104,$C80)&gt;1,"Duplicate order",IF($Q80&lt;&gt;"Fits window","Review window",IF(IFERROR(SUMIFS($R$5:$R$104,$B$5:$B$104,$B80,$L$5:$L$104,$L80,$M$5:$M$104,"&lt;&gt;Canceled"),0)&gt;Assumptions!$B$5,"Review day hours","Ready")))))</f>
        <v/>
      </c>
    </row>
    <row r="81">
      <c r="A81" s="15" t="n"/>
      <c r="B81" s="16" t="n"/>
      <c r="C81" s="17" t="n"/>
      <c r="D81" s="15" t="n"/>
      <c r="E81" s="15" t="n"/>
      <c r="F81" s="15" t="n"/>
      <c r="G81" s="15" t="n"/>
      <c r="H81" s="18" t="n"/>
      <c r="I81" s="18" t="n"/>
      <c r="J81" s="19" t="n"/>
      <c r="K81" s="19" t="n"/>
      <c r="L81" s="15" t="n"/>
      <c r="M81" s="15" t="n"/>
      <c r="N81" s="27">
        <f>IF(OR($A81="",$M81="Canceled",NOT(ISNUMBER($B81)),NOT(ISNUMBER($C81)),NOT(ISNUMBER($H81)),NOT(ISNUMBER($I81)),NOT(ISNUMBER($J81)),NOT(ISNUMBER($K81)),$L81="",$M81=""),"",IFERROR(IF(AND($B81=$B80,$L81=$L80,$C81&gt;$C80,$P80&lt;&gt;""),$P80+$K81/24,$B81+Assumptions!$B$4+$K81/24),""))</f>
        <v/>
      </c>
      <c r="O81" s="27">
        <f>IF(OR($N81="",NOT(ISNUMBER($B81)),NOT(ISNUMBER($H81))),"",IFERROR(MAX($N81,$B81+$H81),""))</f>
        <v/>
      </c>
      <c r="P81" s="27">
        <f>IF(OR($O81="",NOT(ISNUMBER($J81))),"",IFERROR($O81+$J81/24,""))</f>
        <v/>
      </c>
      <c r="Q81" s="6">
        <f>IF(OR($O81="",$P81="",NOT(ISNUMBER($B81)),NOT(ISNUMBER($H81)),NOT(ISNUMBER($I81))),"",IFERROR(IF($H81&gt;=$I81,"Check window",IF($O81&gt;$B81+$I81,"Starts after window",IF($P81&gt;$B81+$I81,"Ends after window","Fits window"))),"Check inputs"))</f>
        <v/>
      </c>
      <c r="R81" s="21">
        <f>IF(OR($M81="Canceled",NOT(ISNUMBER($J81)),NOT(ISNUMBER($K81))),"",IFERROR(SUM($J81,$K81),""))</f>
        <v/>
      </c>
      <c r="S81" s="6">
        <f>IF($A81="","",IF($M81="Canceled","Canceled",IF(OR($B81="",$C81="",$L81="",$M81=""),"Check inputs",IF(COUNTIFS($B$5:$B$104,$B81,$L$5:$L$104,$L81,$C$5:$C$104,$C81)&gt;1,"Duplicate order",IF($Q81&lt;&gt;"Fits window","Review window",IF(IFERROR(SUMIFS($R$5:$R$104,$B$5:$B$104,$B81,$L$5:$L$104,$L81,$M$5:$M$104,"&lt;&gt;Canceled"),0)&gt;Assumptions!$B$5,"Review day hours","Ready")))))</f>
        <v/>
      </c>
    </row>
    <row r="82">
      <c r="A82" s="15" t="n"/>
      <c r="B82" s="16" t="n"/>
      <c r="C82" s="17" t="n"/>
      <c r="D82" s="15" t="n"/>
      <c r="E82" s="15" t="n"/>
      <c r="F82" s="15" t="n"/>
      <c r="G82" s="15" t="n"/>
      <c r="H82" s="18" t="n"/>
      <c r="I82" s="18" t="n"/>
      <c r="J82" s="19" t="n"/>
      <c r="K82" s="19" t="n"/>
      <c r="L82" s="15" t="n"/>
      <c r="M82" s="15" t="n"/>
      <c r="N82" s="28">
        <f>IF(OR($A82="",$M82="Canceled",NOT(ISNUMBER($B82)),NOT(ISNUMBER($C82)),NOT(ISNUMBER($H82)),NOT(ISNUMBER($I82)),NOT(ISNUMBER($J82)),NOT(ISNUMBER($K82)),$L82="",$M82=""),"",IFERROR(IF(AND($B82=$B81,$L82=$L81,$C82&gt;$C81,$P81&lt;&gt;""),$P81+$K82/24,$B82+Assumptions!$B$4+$K82/24),""))</f>
        <v/>
      </c>
      <c r="O82" s="28">
        <f>IF(OR($N82="",NOT(ISNUMBER($B82)),NOT(ISNUMBER($H82))),"",IFERROR(MAX($N82,$B82+$H82),""))</f>
        <v/>
      </c>
      <c r="P82" s="28">
        <f>IF(OR($O82="",NOT(ISNUMBER($J82))),"",IFERROR($O82+$J82/24,""))</f>
        <v/>
      </c>
      <c r="Q82" s="10">
        <f>IF(OR($O82="",$P82="",NOT(ISNUMBER($B82)),NOT(ISNUMBER($H82)),NOT(ISNUMBER($I82))),"",IFERROR(IF($H82&gt;=$I82,"Check window",IF($O82&gt;$B82+$I82,"Starts after window",IF($P82&gt;$B82+$I82,"Ends after window","Fits window"))),"Check inputs"))</f>
        <v/>
      </c>
      <c r="R82" s="23">
        <f>IF(OR($M82="Canceled",NOT(ISNUMBER($J82)),NOT(ISNUMBER($K82))),"",IFERROR(SUM($J82,$K82),""))</f>
        <v/>
      </c>
      <c r="S82" s="10">
        <f>IF($A82="","",IF($M82="Canceled","Canceled",IF(OR($B82="",$C82="",$L82="",$M82=""),"Check inputs",IF(COUNTIFS($B$5:$B$104,$B82,$L$5:$L$104,$L82,$C$5:$C$104,$C82)&gt;1,"Duplicate order",IF($Q82&lt;&gt;"Fits window","Review window",IF(IFERROR(SUMIFS($R$5:$R$104,$B$5:$B$104,$B82,$L$5:$L$104,$L82,$M$5:$M$104,"&lt;&gt;Canceled"),0)&gt;Assumptions!$B$5,"Review day hours","Ready")))))</f>
        <v/>
      </c>
    </row>
    <row r="83">
      <c r="A83" s="15" t="n"/>
      <c r="B83" s="16" t="n"/>
      <c r="C83" s="17" t="n"/>
      <c r="D83" s="15" t="n"/>
      <c r="E83" s="15" t="n"/>
      <c r="F83" s="15" t="n"/>
      <c r="G83" s="15" t="n"/>
      <c r="H83" s="18" t="n"/>
      <c r="I83" s="18" t="n"/>
      <c r="J83" s="19" t="n"/>
      <c r="K83" s="19" t="n"/>
      <c r="L83" s="15" t="n"/>
      <c r="M83" s="15" t="n"/>
      <c r="N83" s="27">
        <f>IF(OR($A83="",$M83="Canceled",NOT(ISNUMBER($B83)),NOT(ISNUMBER($C83)),NOT(ISNUMBER($H83)),NOT(ISNUMBER($I83)),NOT(ISNUMBER($J83)),NOT(ISNUMBER($K83)),$L83="",$M83=""),"",IFERROR(IF(AND($B83=$B82,$L83=$L82,$C83&gt;$C82,$P82&lt;&gt;""),$P82+$K83/24,$B83+Assumptions!$B$4+$K83/24),""))</f>
        <v/>
      </c>
      <c r="O83" s="27">
        <f>IF(OR($N83="",NOT(ISNUMBER($B83)),NOT(ISNUMBER($H83))),"",IFERROR(MAX($N83,$B83+$H83),""))</f>
        <v/>
      </c>
      <c r="P83" s="27">
        <f>IF(OR($O83="",NOT(ISNUMBER($J83))),"",IFERROR($O83+$J83/24,""))</f>
        <v/>
      </c>
      <c r="Q83" s="6">
        <f>IF(OR($O83="",$P83="",NOT(ISNUMBER($B83)),NOT(ISNUMBER($H83)),NOT(ISNUMBER($I83))),"",IFERROR(IF($H83&gt;=$I83,"Check window",IF($O83&gt;$B83+$I83,"Starts after window",IF($P83&gt;$B83+$I83,"Ends after window","Fits window"))),"Check inputs"))</f>
        <v/>
      </c>
      <c r="R83" s="21">
        <f>IF(OR($M83="Canceled",NOT(ISNUMBER($J83)),NOT(ISNUMBER($K83))),"",IFERROR(SUM($J83,$K83),""))</f>
        <v/>
      </c>
      <c r="S83" s="6">
        <f>IF($A83="","",IF($M83="Canceled","Canceled",IF(OR($B83="",$C83="",$L83="",$M83=""),"Check inputs",IF(COUNTIFS($B$5:$B$104,$B83,$L$5:$L$104,$L83,$C$5:$C$104,$C83)&gt;1,"Duplicate order",IF($Q83&lt;&gt;"Fits window","Review window",IF(IFERROR(SUMIFS($R$5:$R$104,$B$5:$B$104,$B83,$L$5:$L$104,$L83,$M$5:$M$104,"&lt;&gt;Canceled"),0)&gt;Assumptions!$B$5,"Review day hours","Ready")))))</f>
        <v/>
      </c>
    </row>
    <row r="84">
      <c r="A84" s="15" t="n"/>
      <c r="B84" s="16" t="n"/>
      <c r="C84" s="17" t="n"/>
      <c r="D84" s="15" t="n"/>
      <c r="E84" s="15" t="n"/>
      <c r="F84" s="15" t="n"/>
      <c r="G84" s="15" t="n"/>
      <c r="H84" s="18" t="n"/>
      <c r="I84" s="18" t="n"/>
      <c r="J84" s="19" t="n"/>
      <c r="K84" s="19" t="n"/>
      <c r="L84" s="15" t="n"/>
      <c r="M84" s="15" t="n"/>
      <c r="N84" s="28">
        <f>IF(OR($A84="",$M84="Canceled",NOT(ISNUMBER($B84)),NOT(ISNUMBER($C84)),NOT(ISNUMBER($H84)),NOT(ISNUMBER($I84)),NOT(ISNUMBER($J84)),NOT(ISNUMBER($K84)),$L84="",$M84=""),"",IFERROR(IF(AND($B84=$B83,$L84=$L83,$C84&gt;$C83,$P83&lt;&gt;""),$P83+$K84/24,$B84+Assumptions!$B$4+$K84/24),""))</f>
        <v/>
      </c>
      <c r="O84" s="28">
        <f>IF(OR($N84="",NOT(ISNUMBER($B84)),NOT(ISNUMBER($H84))),"",IFERROR(MAX($N84,$B84+$H84),""))</f>
        <v/>
      </c>
      <c r="P84" s="28">
        <f>IF(OR($O84="",NOT(ISNUMBER($J84))),"",IFERROR($O84+$J84/24,""))</f>
        <v/>
      </c>
      <c r="Q84" s="10">
        <f>IF(OR($O84="",$P84="",NOT(ISNUMBER($B84)),NOT(ISNUMBER($H84)),NOT(ISNUMBER($I84))),"",IFERROR(IF($H84&gt;=$I84,"Check window",IF($O84&gt;$B84+$I84,"Starts after window",IF($P84&gt;$B84+$I84,"Ends after window","Fits window"))),"Check inputs"))</f>
        <v/>
      </c>
      <c r="R84" s="23">
        <f>IF(OR($M84="Canceled",NOT(ISNUMBER($J84)),NOT(ISNUMBER($K84))),"",IFERROR(SUM($J84,$K84),""))</f>
        <v/>
      </c>
      <c r="S84" s="10">
        <f>IF($A84="","",IF($M84="Canceled","Canceled",IF(OR($B84="",$C84="",$L84="",$M84=""),"Check inputs",IF(COUNTIFS($B$5:$B$104,$B84,$L$5:$L$104,$L84,$C$5:$C$104,$C84)&gt;1,"Duplicate order",IF($Q84&lt;&gt;"Fits window","Review window",IF(IFERROR(SUMIFS($R$5:$R$104,$B$5:$B$104,$B84,$L$5:$L$104,$L84,$M$5:$M$104,"&lt;&gt;Canceled"),0)&gt;Assumptions!$B$5,"Review day hours","Ready")))))</f>
        <v/>
      </c>
    </row>
    <row r="85">
      <c r="A85" s="15" t="n"/>
      <c r="B85" s="16" t="n"/>
      <c r="C85" s="17" t="n"/>
      <c r="D85" s="15" t="n"/>
      <c r="E85" s="15" t="n"/>
      <c r="F85" s="15" t="n"/>
      <c r="G85" s="15" t="n"/>
      <c r="H85" s="18" t="n"/>
      <c r="I85" s="18" t="n"/>
      <c r="J85" s="19" t="n"/>
      <c r="K85" s="19" t="n"/>
      <c r="L85" s="15" t="n"/>
      <c r="M85" s="15" t="n"/>
      <c r="N85" s="27">
        <f>IF(OR($A85="",$M85="Canceled",NOT(ISNUMBER($B85)),NOT(ISNUMBER($C85)),NOT(ISNUMBER($H85)),NOT(ISNUMBER($I85)),NOT(ISNUMBER($J85)),NOT(ISNUMBER($K85)),$L85="",$M85=""),"",IFERROR(IF(AND($B85=$B84,$L85=$L84,$C85&gt;$C84,$P84&lt;&gt;""),$P84+$K85/24,$B85+Assumptions!$B$4+$K85/24),""))</f>
        <v/>
      </c>
      <c r="O85" s="27">
        <f>IF(OR($N85="",NOT(ISNUMBER($B85)),NOT(ISNUMBER($H85))),"",IFERROR(MAX($N85,$B85+$H85),""))</f>
        <v/>
      </c>
      <c r="P85" s="27">
        <f>IF(OR($O85="",NOT(ISNUMBER($J85))),"",IFERROR($O85+$J85/24,""))</f>
        <v/>
      </c>
      <c r="Q85" s="6">
        <f>IF(OR($O85="",$P85="",NOT(ISNUMBER($B85)),NOT(ISNUMBER($H85)),NOT(ISNUMBER($I85))),"",IFERROR(IF($H85&gt;=$I85,"Check window",IF($O85&gt;$B85+$I85,"Starts after window",IF($P85&gt;$B85+$I85,"Ends after window","Fits window"))),"Check inputs"))</f>
        <v/>
      </c>
      <c r="R85" s="21">
        <f>IF(OR($M85="Canceled",NOT(ISNUMBER($J85)),NOT(ISNUMBER($K85))),"",IFERROR(SUM($J85,$K85),""))</f>
        <v/>
      </c>
      <c r="S85" s="6">
        <f>IF($A85="","",IF($M85="Canceled","Canceled",IF(OR($B85="",$C85="",$L85="",$M85=""),"Check inputs",IF(COUNTIFS($B$5:$B$104,$B85,$L$5:$L$104,$L85,$C$5:$C$104,$C85)&gt;1,"Duplicate order",IF($Q85&lt;&gt;"Fits window","Review window",IF(IFERROR(SUMIFS($R$5:$R$104,$B$5:$B$104,$B85,$L$5:$L$104,$L85,$M$5:$M$104,"&lt;&gt;Canceled"),0)&gt;Assumptions!$B$5,"Review day hours","Ready")))))</f>
        <v/>
      </c>
    </row>
    <row r="86">
      <c r="A86" s="15" t="n"/>
      <c r="B86" s="16" t="n"/>
      <c r="C86" s="17" t="n"/>
      <c r="D86" s="15" t="n"/>
      <c r="E86" s="15" t="n"/>
      <c r="F86" s="15" t="n"/>
      <c r="G86" s="15" t="n"/>
      <c r="H86" s="18" t="n"/>
      <c r="I86" s="18" t="n"/>
      <c r="J86" s="19" t="n"/>
      <c r="K86" s="19" t="n"/>
      <c r="L86" s="15" t="n"/>
      <c r="M86" s="15" t="n"/>
      <c r="N86" s="28">
        <f>IF(OR($A86="",$M86="Canceled",NOT(ISNUMBER($B86)),NOT(ISNUMBER($C86)),NOT(ISNUMBER($H86)),NOT(ISNUMBER($I86)),NOT(ISNUMBER($J86)),NOT(ISNUMBER($K86)),$L86="",$M86=""),"",IFERROR(IF(AND($B86=$B85,$L86=$L85,$C86&gt;$C85,$P85&lt;&gt;""),$P85+$K86/24,$B86+Assumptions!$B$4+$K86/24),""))</f>
        <v/>
      </c>
      <c r="O86" s="28">
        <f>IF(OR($N86="",NOT(ISNUMBER($B86)),NOT(ISNUMBER($H86))),"",IFERROR(MAX($N86,$B86+$H86),""))</f>
        <v/>
      </c>
      <c r="P86" s="28">
        <f>IF(OR($O86="",NOT(ISNUMBER($J86))),"",IFERROR($O86+$J86/24,""))</f>
        <v/>
      </c>
      <c r="Q86" s="10">
        <f>IF(OR($O86="",$P86="",NOT(ISNUMBER($B86)),NOT(ISNUMBER($H86)),NOT(ISNUMBER($I86))),"",IFERROR(IF($H86&gt;=$I86,"Check window",IF($O86&gt;$B86+$I86,"Starts after window",IF($P86&gt;$B86+$I86,"Ends after window","Fits window"))),"Check inputs"))</f>
        <v/>
      </c>
      <c r="R86" s="23">
        <f>IF(OR($M86="Canceled",NOT(ISNUMBER($J86)),NOT(ISNUMBER($K86))),"",IFERROR(SUM($J86,$K86),""))</f>
        <v/>
      </c>
      <c r="S86" s="10">
        <f>IF($A86="","",IF($M86="Canceled","Canceled",IF(OR($B86="",$C86="",$L86="",$M86=""),"Check inputs",IF(COUNTIFS($B$5:$B$104,$B86,$L$5:$L$104,$L86,$C$5:$C$104,$C86)&gt;1,"Duplicate order",IF($Q86&lt;&gt;"Fits window","Review window",IF(IFERROR(SUMIFS($R$5:$R$104,$B$5:$B$104,$B86,$L$5:$L$104,$L86,$M$5:$M$104,"&lt;&gt;Canceled"),0)&gt;Assumptions!$B$5,"Review day hours","Ready")))))</f>
        <v/>
      </c>
    </row>
    <row r="87">
      <c r="A87" s="15" t="n"/>
      <c r="B87" s="16" t="n"/>
      <c r="C87" s="17" t="n"/>
      <c r="D87" s="15" t="n"/>
      <c r="E87" s="15" t="n"/>
      <c r="F87" s="15" t="n"/>
      <c r="G87" s="15" t="n"/>
      <c r="H87" s="18" t="n"/>
      <c r="I87" s="18" t="n"/>
      <c r="J87" s="19" t="n"/>
      <c r="K87" s="19" t="n"/>
      <c r="L87" s="15" t="n"/>
      <c r="M87" s="15" t="n"/>
      <c r="N87" s="27">
        <f>IF(OR($A87="",$M87="Canceled",NOT(ISNUMBER($B87)),NOT(ISNUMBER($C87)),NOT(ISNUMBER($H87)),NOT(ISNUMBER($I87)),NOT(ISNUMBER($J87)),NOT(ISNUMBER($K87)),$L87="",$M87=""),"",IFERROR(IF(AND($B87=$B86,$L87=$L86,$C87&gt;$C86,$P86&lt;&gt;""),$P86+$K87/24,$B87+Assumptions!$B$4+$K87/24),""))</f>
        <v/>
      </c>
      <c r="O87" s="27">
        <f>IF(OR($N87="",NOT(ISNUMBER($B87)),NOT(ISNUMBER($H87))),"",IFERROR(MAX($N87,$B87+$H87),""))</f>
        <v/>
      </c>
      <c r="P87" s="27">
        <f>IF(OR($O87="",NOT(ISNUMBER($J87))),"",IFERROR($O87+$J87/24,""))</f>
        <v/>
      </c>
      <c r="Q87" s="6">
        <f>IF(OR($O87="",$P87="",NOT(ISNUMBER($B87)),NOT(ISNUMBER($H87)),NOT(ISNUMBER($I87))),"",IFERROR(IF($H87&gt;=$I87,"Check window",IF($O87&gt;$B87+$I87,"Starts after window",IF($P87&gt;$B87+$I87,"Ends after window","Fits window"))),"Check inputs"))</f>
        <v/>
      </c>
      <c r="R87" s="21">
        <f>IF(OR($M87="Canceled",NOT(ISNUMBER($J87)),NOT(ISNUMBER($K87))),"",IFERROR(SUM($J87,$K87),""))</f>
        <v/>
      </c>
      <c r="S87" s="6">
        <f>IF($A87="","",IF($M87="Canceled","Canceled",IF(OR($B87="",$C87="",$L87="",$M87=""),"Check inputs",IF(COUNTIFS($B$5:$B$104,$B87,$L$5:$L$104,$L87,$C$5:$C$104,$C87)&gt;1,"Duplicate order",IF($Q87&lt;&gt;"Fits window","Review window",IF(IFERROR(SUMIFS($R$5:$R$104,$B$5:$B$104,$B87,$L$5:$L$104,$L87,$M$5:$M$104,"&lt;&gt;Canceled"),0)&gt;Assumptions!$B$5,"Review day hours","Ready")))))</f>
        <v/>
      </c>
    </row>
    <row r="88">
      <c r="A88" s="15" t="n"/>
      <c r="B88" s="16" t="n"/>
      <c r="C88" s="17" t="n"/>
      <c r="D88" s="15" t="n"/>
      <c r="E88" s="15" t="n"/>
      <c r="F88" s="15" t="n"/>
      <c r="G88" s="15" t="n"/>
      <c r="H88" s="18" t="n"/>
      <c r="I88" s="18" t="n"/>
      <c r="J88" s="19" t="n"/>
      <c r="K88" s="19" t="n"/>
      <c r="L88" s="15" t="n"/>
      <c r="M88" s="15" t="n"/>
      <c r="N88" s="28">
        <f>IF(OR($A88="",$M88="Canceled",NOT(ISNUMBER($B88)),NOT(ISNUMBER($C88)),NOT(ISNUMBER($H88)),NOT(ISNUMBER($I88)),NOT(ISNUMBER($J88)),NOT(ISNUMBER($K88)),$L88="",$M88=""),"",IFERROR(IF(AND($B88=$B87,$L88=$L87,$C88&gt;$C87,$P87&lt;&gt;""),$P87+$K88/24,$B88+Assumptions!$B$4+$K88/24),""))</f>
        <v/>
      </c>
      <c r="O88" s="28">
        <f>IF(OR($N88="",NOT(ISNUMBER($B88)),NOT(ISNUMBER($H88))),"",IFERROR(MAX($N88,$B88+$H88),""))</f>
        <v/>
      </c>
      <c r="P88" s="28">
        <f>IF(OR($O88="",NOT(ISNUMBER($J88))),"",IFERROR($O88+$J88/24,""))</f>
        <v/>
      </c>
      <c r="Q88" s="10">
        <f>IF(OR($O88="",$P88="",NOT(ISNUMBER($B88)),NOT(ISNUMBER($H88)),NOT(ISNUMBER($I88))),"",IFERROR(IF($H88&gt;=$I88,"Check window",IF($O88&gt;$B88+$I88,"Starts after window",IF($P88&gt;$B88+$I88,"Ends after window","Fits window"))),"Check inputs"))</f>
        <v/>
      </c>
      <c r="R88" s="23">
        <f>IF(OR($M88="Canceled",NOT(ISNUMBER($J88)),NOT(ISNUMBER($K88))),"",IFERROR(SUM($J88,$K88),""))</f>
        <v/>
      </c>
      <c r="S88" s="10">
        <f>IF($A88="","",IF($M88="Canceled","Canceled",IF(OR($B88="",$C88="",$L88="",$M88=""),"Check inputs",IF(COUNTIFS($B$5:$B$104,$B88,$L$5:$L$104,$L88,$C$5:$C$104,$C88)&gt;1,"Duplicate order",IF($Q88&lt;&gt;"Fits window","Review window",IF(IFERROR(SUMIFS($R$5:$R$104,$B$5:$B$104,$B88,$L$5:$L$104,$L88,$M$5:$M$104,"&lt;&gt;Canceled"),0)&gt;Assumptions!$B$5,"Review day hours","Ready")))))</f>
        <v/>
      </c>
    </row>
    <row r="89">
      <c r="A89" s="15" t="n"/>
      <c r="B89" s="16" t="n"/>
      <c r="C89" s="17" t="n"/>
      <c r="D89" s="15" t="n"/>
      <c r="E89" s="15" t="n"/>
      <c r="F89" s="15" t="n"/>
      <c r="G89" s="15" t="n"/>
      <c r="H89" s="18" t="n"/>
      <c r="I89" s="18" t="n"/>
      <c r="J89" s="19" t="n"/>
      <c r="K89" s="19" t="n"/>
      <c r="L89" s="15" t="n"/>
      <c r="M89" s="15" t="n"/>
      <c r="N89" s="27">
        <f>IF(OR($A89="",$M89="Canceled",NOT(ISNUMBER($B89)),NOT(ISNUMBER($C89)),NOT(ISNUMBER($H89)),NOT(ISNUMBER($I89)),NOT(ISNUMBER($J89)),NOT(ISNUMBER($K89)),$L89="",$M89=""),"",IFERROR(IF(AND($B89=$B88,$L89=$L88,$C89&gt;$C88,$P88&lt;&gt;""),$P88+$K89/24,$B89+Assumptions!$B$4+$K89/24),""))</f>
        <v/>
      </c>
      <c r="O89" s="27">
        <f>IF(OR($N89="",NOT(ISNUMBER($B89)),NOT(ISNUMBER($H89))),"",IFERROR(MAX($N89,$B89+$H89),""))</f>
        <v/>
      </c>
      <c r="P89" s="27">
        <f>IF(OR($O89="",NOT(ISNUMBER($J89))),"",IFERROR($O89+$J89/24,""))</f>
        <v/>
      </c>
      <c r="Q89" s="6">
        <f>IF(OR($O89="",$P89="",NOT(ISNUMBER($B89)),NOT(ISNUMBER($H89)),NOT(ISNUMBER($I89))),"",IFERROR(IF($H89&gt;=$I89,"Check window",IF($O89&gt;$B89+$I89,"Starts after window",IF($P89&gt;$B89+$I89,"Ends after window","Fits window"))),"Check inputs"))</f>
        <v/>
      </c>
      <c r="R89" s="21">
        <f>IF(OR($M89="Canceled",NOT(ISNUMBER($J89)),NOT(ISNUMBER($K89))),"",IFERROR(SUM($J89,$K89),""))</f>
        <v/>
      </c>
      <c r="S89" s="6">
        <f>IF($A89="","",IF($M89="Canceled","Canceled",IF(OR($B89="",$C89="",$L89="",$M89=""),"Check inputs",IF(COUNTIFS($B$5:$B$104,$B89,$L$5:$L$104,$L89,$C$5:$C$104,$C89)&gt;1,"Duplicate order",IF($Q89&lt;&gt;"Fits window","Review window",IF(IFERROR(SUMIFS($R$5:$R$104,$B$5:$B$104,$B89,$L$5:$L$104,$L89,$M$5:$M$104,"&lt;&gt;Canceled"),0)&gt;Assumptions!$B$5,"Review day hours","Ready")))))</f>
        <v/>
      </c>
    </row>
    <row r="90">
      <c r="A90" s="15" t="n"/>
      <c r="B90" s="16" t="n"/>
      <c r="C90" s="17" t="n"/>
      <c r="D90" s="15" t="n"/>
      <c r="E90" s="15" t="n"/>
      <c r="F90" s="15" t="n"/>
      <c r="G90" s="15" t="n"/>
      <c r="H90" s="18" t="n"/>
      <c r="I90" s="18" t="n"/>
      <c r="J90" s="19" t="n"/>
      <c r="K90" s="19" t="n"/>
      <c r="L90" s="15" t="n"/>
      <c r="M90" s="15" t="n"/>
      <c r="N90" s="28">
        <f>IF(OR($A90="",$M90="Canceled",NOT(ISNUMBER($B90)),NOT(ISNUMBER($C90)),NOT(ISNUMBER($H90)),NOT(ISNUMBER($I90)),NOT(ISNUMBER($J90)),NOT(ISNUMBER($K90)),$L90="",$M90=""),"",IFERROR(IF(AND($B90=$B89,$L90=$L89,$C90&gt;$C89,$P89&lt;&gt;""),$P89+$K90/24,$B90+Assumptions!$B$4+$K90/24),""))</f>
        <v/>
      </c>
      <c r="O90" s="28">
        <f>IF(OR($N90="",NOT(ISNUMBER($B90)),NOT(ISNUMBER($H90))),"",IFERROR(MAX($N90,$B90+$H90),""))</f>
        <v/>
      </c>
      <c r="P90" s="28">
        <f>IF(OR($O90="",NOT(ISNUMBER($J90))),"",IFERROR($O90+$J90/24,""))</f>
        <v/>
      </c>
      <c r="Q90" s="10">
        <f>IF(OR($O90="",$P90="",NOT(ISNUMBER($B90)),NOT(ISNUMBER($H90)),NOT(ISNUMBER($I90))),"",IFERROR(IF($H90&gt;=$I90,"Check window",IF($O90&gt;$B90+$I90,"Starts after window",IF($P90&gt;$B90+$I90,"Ends after window","Fits window"))),"Check inputs"))</f>
        <v/>
      </c>
      <c r="R90" s="23">
        <f>IF(OR($M90="Canceled",NOT(ISNUMBER($J90)),NOT(ISNUMBER($K90))),"",IFERROR(SUM($J90,$K90),""))</f>
        <v/>
      </c>
      <c r="S90" s="10">
        <f>IF($A90="","",IF($M90="Canceled","Canceled",IF(OR($B90="",$C90="",$L90="",$M90=""),"Check inputs",IF(COUNTIFS($B$5:$B$104,$B90,$L$5:$L$104,$L90,$C$5:$C$104,$C90)&gt;1,"Duplicate order",IF($Q90&lt;&gt;"Fits window","Review window",IF(IFERROR(SUMIFS($R$5:$R$104,$B$5:$B$104,$B90,$L$5:$L$104,$L90,$M$5:$M$104,"&lt;&gt;Canceled"),0)&gt;Assumptions!$B$5,"Review day hours","Ready")))))</f>
        <v/>
      </c>
    </row>
    <row r="91">
      <c r="A91" s="15" t="n"/>
      <c r="B91" s="16" t="n"/>
      <c r="C91" s="17" t="n"/>
      <c r="D91" s="15" t="n"/>
      <c r="E91" s="15" t="n"/>
      <c r="F91" s="15" t="n"/>
      <c r="G91" s="15" t="n"/>
      <c r="H91" s="18" t="n"/>
      <c r="I91" s="18" t="n"/>
      <c r="J91" s="19" t="n"/>
      <c r="K91" s="19" t="n"/>
      <c r="L91" s="15" t="n"/>
      <c r="M91" s="15" t="n"/>
      <c r="N91" s="27">
        <f>IF(OR($A91="",$M91="Canceled",NOT(ISNUMBER($B91)),NOT(ISNUMBER($C91)),NOT(ISNUMBER($H91)),NOT(ISNUMBER($I91)),NOT(ISNUMBER($J91)),NOT(ISNUMBER($K91)),$L91="",$M91=""),"",IFERROR(IF(AND($B91=$B90,$L91=$L90,$C91&gt;$C90,$P90&lt;&gt;""),$P90+$K91/24,$B91+Assumptions!$B$4+$K91/24),""))</f>
        <v/>
      </c>
      <c r="O91" s="27">
        <f>IF(OR($N91="",NOT(ISNUMBER($B91)),NOT(ISNUMBER($H91))),"",IFERROR(MAX($N91,$B91+$H91),""))</f>
        <v/>
      </c>
      <c r="P91" s="27">
        <f>IF(OR($O91="",NOT(ISNUMBER($J91))),"",IFERROR($O91+$J91/24,""))</f>
        <v/>
      </c>
      <c r="Q91" s="6">
        <f>IF(OR($O91="",$P91="",NOT(ISNUMBER($B91)),NOT(ISNUMBER($H91)),NOT(ISNUMBER($I91))),"",IFERROR(IF($H91&gt;=$I91,"Check window",IF($O91&gt;$B91+$I91,"Starts after window",IF($P91&gt;$B91+$I91,"Ends after window","Fits window"))),"Check inputs"))</f>
        <v/>
      </c>
      <c r="R91" s="21">
        <f>IF(OR($M91="Canceled",NOT(ISNUMBER($J91)),NOT(ISNUMBER($K91))),"",IFERROR(SUM($J91,$K91),""))</f>
        <v/>
      </c>
      <c r="S91" s="6">
        <f>IF($A91="","",IF($M91="Canceled","Canceled",IF(OR($B91="",$C91="",$L91="",$M91=""),"Check inputs",IF(COUNTIFS($B$5:$B$104,$B91,$L$5:$L$104,$L91,$C$5:$C$104,$C91)&gt;1,"Duplicate order",IF($Q91&lt;&gt;"Fits window","Review window",IF(IFERROR(SUMIFS($R$5:$R$104,$B$5:$B$104,$B91,$L$5:$L$104,$L91,$M$5:$M$104,"&lt;&gt;Canceled"),0)&gt;Assumptions!$B$5,"Review day hours","Ready")))))</f>
        <v/>
      </c>
    </row>
    <row r="92">
      <c r="A92" s="15" t="n"/>
      <c r="B92" s="16" t="n"/>
      <c r="C92" s="17" t="n"/>
      <c r="D92" s="15" t="n"/>
      <c r="E92" s="15" t="n"/>
      <c r="F92" s="15" t="n"/>
      <c r="G92" s="15" t="n"/>
      <c r="H92" s="18" t="n"/>
      <c r="I92" s="18" t="n"/>
      <c r="J92" s="19" t="n"/>
      <c r="K92" s="19" t="n"/>
      <c r="L92" s="15" t="n"/>
      <c r="M92" s="15" t="n"/>
      <c r="N92" s="28">
        <f>IF(OR($A92="",$M92="Canceled",NOT(ISNUMBER($B92)),NOT(ISNUMBER($C92)),NOT(ISNUMBER($H92)),NOT(ISNUMBER($I92)),NOT(ISNUMBER($J92)),NOT(ISNUMBER($K92)),$L92="",$M92=""),"",IFERROR(IF(AND($B92=$B91,$L92=$L91,$C92&gt;$C91,$P91&lt;&gt;""),$P91+$K92/24,$B92+Assumptions!$B$4+$K92/24),""))</f>
        <v/>
      </c>
      <c r="O92" s="28">
        <f>IF(OR($N92="",NOT(ISNUMBER($B92)),NOT(ISNUMBER($H92))),"",IFERROR(MAX($N92,$B92+$H92),""))</f>
        <v/>
      </c>
      <c r="P92" s="28">
        <f>IF(OR($O92="",NOT(ISNUMBER($J92))),"",IFERROR($O92+$J92/24,""))</f>
        <v/>
      </c>
      <c r="Q92" s="10">
        <f>IF(OR($O92="",$P92="",NOT(ISNUMBER($B92)),NOT(ISNUMBER($H92)),NOT(ISNUMBER($I92))),"",IFERROR(IF($H92&gt;=$I92,"Check window",IF($O92&gt;$B92+$I92,"Starts after window",IF($P92&gt;$B92+$I92,"Ends after window","Fits window"))),"Check inputs"))</f>
        <v/>
      </c>
      <c r="R92" s="23">
        <f>IF(OR($M92="Canceled",NOT(ISNUMBER($J92)),NOT(ISNUMBER($K92))),"",IFERROR(SUM($J92,$K92),""))</f>
        <v/>
      </c>
      <c r="S92" s="10">
        <f>IF($A92="","",IF($M92="Canceled","Canceled",IF(OR($B92="",$C92="",$L92="",$M92=""),"Check inputs",IF(COUNTIFS($B$5:$B$104,$B92,$L$5:$L$104,$L92,$C$5:$C$104,$C92)&gt;1,"Duplicate order",IF($Q92&lt;&gt;"Fits window","Review window",IF(IFERROR(SUMIFS($R$5:$R$104,$B$5:$B$104,$B92,$L$5:$L$104,$L92,$M$5:$M$104,"&lt;&gt;Canceled"),0)&gt;Assumptions!$B$5,"Review day hours","Ready")))))</f>
        <v/>
      </c>
    </row>
    <row r="93">
      <c r="A93" s="15" t="n"/>
      <c r="B93" s="16" t="n"/>
      <c r="C93" s="17" t="n"/>
      <c r="D93" s="15" t="n"/>
      <c r="E93" s="15" t="n"/>
      <c r="F93" s="15" t="n"/>
      <c r="G93" s="15" t="n"/>
      <c r="H93" s="18" t="n"/>
      <c r="I93" s="18" t="n"/>
      <c r="J93" s="19" t="n"/>
      <c r="K93" s="19" t="n"/>
      <c r="L93" s="15" t="n"/>
      <c r="M93" s="15" t="n"/>
      <c r="N93" s="27">
        <f>IF(OR($A93="",$M93="Canceled",NOT(ISNUMBER($B93)),NOT(ISNUMBER($C93)),NOT(ISNUMBER($H93)),NOT(ISNUMBER($I93)),NOT(ISNUMBER($J93)),NOT(ISNUMBER($K93)),$L93="",$M93=""),"",IFERROR(IF(AND($B93=$B92,$L93=$L92,$C93&gt;$C92,$P92&lt;&gt;""),$P92+$K93/24,$B93+Assumptions!$B$4+$K93/24),""))</f>
        <v/>
      </c>
      <c r="O93" s="27">
        <f>IF(OR($N93="",NOT(ISNUMBER($B93)),NOT(ISNUMBER($H93))),"",IFERROR(MAX($N93,$B93+$H93),""))</f>
        <v/>
      </c>
      <c r="P93" s="27">
        <f>IF(OR($O93="",NOT(ISNUMBER($J93))),"",IFERROR($O93+$J93/24,""))</f>
        <v/>
      </c>
      <c r="Q93" s="6">
        <f>IF(OR($O93="",$P93="",NOT(ISNUMBER($B93)),NOT(ISNUMBER($H93)),NOT(ISNUMBER($I93))),"",IFERROR(IF($H93&gt;=$I93,"Check window",IF($O93&gt;$B93+$I93,"Starts after window",IF($P93&gt;$B93+$I93,"Ends after window","Fits window"))),"Check inputs"))</f>
        <v/>
      </c>
      <c r="R93" s="21">
        <f>IF(OR($M93="Canceled",NOT(ISNUMBER($J93)),NOT(ISNUMBER($K93))),"",IFERROR(SUM($J93,$K93),""))</f>
        <v/>
      </c>
      <c r="S93" s="6">
        <f>IF($A93="","",IF($M93="Canceled","Canceled",IF(OR($B93="",$C93="",$L93="",$M93=""),"Check inputs",IF(COUNTIFS($B$5:$B$104,$B93,$L$5:$L$104,$L93,$C$5:$C$104,$C93)&gt;1,"Duplicate order",IF($Q93&lt;&gt;"Fits window","Review window",IF(IFERROR(SUMIFS($R$5:$R$104,$B$5:$B$104,$B93,$L$5:$L$104,$L93,$M$5:$M$104,"&lt;&gt;Canceled"),0)&gt;Assumptions!$B$5,"Review day hours","Ready")))))</f>
        <v/>
      </c>
    </row>
    <row r="94">
      <c r="A94" s="15" t="n"/>
      <c r="B94" s="16" t="n"/>
      <c r="C94" s="17" t="n"/>
      <c r="D94" s="15" t="n"/>
      <c r="E94" s="15" t="n"/>
      <c r="F94" s="15" t="n"/>
      <c r="G94" s="15" t="n"/>
      <c r="H94" s="18" t="n"/>
      <c r="I94" s="18" t="n"/>
      <c r="J94" s="19" t="n"/>
      <c r="K94" s="19" t="n"/>
      <c r="L94" s="15" t="n"/>
      <c r="M94" s="15" t="n"/>
      <c r="N94" s="28">
        <f>IF(OR($A94="",$M94="Canceled",NOT(ISNUMBER($B94)),NOT(ISNUMBER($C94)),NOT(ISNUMBER($H94)),NOT(ISNUMBER($I94)),NOT(ISNUMBER($J94)),NOT(ISNUMBER($K94)),$L94="",$M94=""),"",IFERROR(IF(AND($B94=$B93,$L94=$L93,$C94&gt;$C93,$P93&lt;&gt;""),$P93+$K94/24,$B94+Assumptions!$B$4+$K94/24),""))</f>
        <v/>
      </c>
      <c r="O94" s="28">
        <f>IF(OR($N94="",NOT(ISNUMBER($B94)),NOT(ISNUMBER($H94))),"",IFERROR(MAX($N94,$B94+$H94),""))</f>
        <v/>
      </c>
      <c r="P94" s="28">
        <f>IF(OR($O94="",NOT(ISNUMBER($J94))),"",IFERROR($O94+$J94/24,""))</f>
        <v/>
      </c>
      <c r="Q94" s="10">
        <f>IF(OR($O94="",$P94="",NOT(ISNUMBER($B94)),NOT(ISNUMBER($H94)),NOT(ISNUMBER($I94))),"",IFERROR(IF($H94&gt;=$I94,"Check window",IF($O94&gt;$B94+$I94,"Starts after window",IF($P94&gt;$B94+$I94,"Ends after window","Fits window"))),"Check inputs"))</f>
        <v/>
      </c>
      <c r="R94" s="23">
        <f>IF(OR($M94="Canceled",NOT(ISNUMBER($J94)),NOT(ISNUMBER($K94))),"",IFERROR(SUM($J94,$K94),""))</f>
        <v/>
      </c>
      <c r="S94" s="10">
        <f>IF($A94="","",IF($M94="Canceled","Canceled",IF(OR($B94="",$C94="",$L94="",$M94=""),"Check inputs",IF(COUNTIFS($B$5:$B$104,$B94,$L$5:$L$104,$L94,$C$5:$C$104,$C94)&gt;1,"Duplicate order",IF($Q94&lt;&gt;"Fits window","Review window",IF(IFERROR(SUMIFS($R$5:$R$104,$B$5:$B$104,$B94,$L$5:$L$104,$L94,$M$5:$M$104,"&lt;&gt;Canceled"),0)&gt;Assumptions!$B$5,"Review day hours","Ready")))))</f>
        <v/>
      </c>
    </row>
    <row r="95">
      <c r="A95" s="15" t="n"/>
      <c r="B95" s="16" t="n"/>
      <c r="C95" s="17" t="n"/>
      <c r="D95" s="15" t="n"/>
      <c r="E95" s="15" t="n"/>
      <c r="F95" s="15" t="n"/>
      <c r="G95" s="15" t="n"/>
      <c r="H95" s="18" t="n"/>
      <c r="I95" s="18" t="n"/>
      <c r="J95" s="19" t="n"/>
      <c r="K95" s="19" t="n"/>
      <c r="L95" s="15" t="n"/>
      <c r="M95" s="15" t="n"/>
      <c r="N95" s="27">
        <f>IF(OR($A95="",$M95="Canceled",NOT(ISNUMBER($B95)),NOT(ISNUMBER($C95)),NOT(ISNUMBER($H95)),NOT(ISNUMBER($I95)),NOT(ISNUMBER($J95)),NOT(ISNUMBER($K95)),$L95="",$M95=""),"",IFERROR(IF(AND($B95=$B94,$L95=$L94,$C95&gt;$C94,$P94&lt;&gt;""),$P94+$K95/24,$B95+Assumptions!$B$4+$K95/24),""))</f>
        <v/>
      </c>
      <c r="O95" s="27">
        <f>IF(OR($N95="",NOT(ISNUMBER($B95)),NOT(ISNUMBER($H95))),"",IFERROR(MAX($N95,$B95+$H95),""))</f>
        <v/>
      </c>
      <c r="P95" s="27">
        <f>IF(OR($O95="",NOT(ISNUMBER($J95))),"",IFERROR($O95+$J95/24,""))</f>
        <v/>
      </c>
      <c r="Q95" s="6">
        <f>IF(OR($O95="",$P95="",NOT(ISNUMBER($B95)),NOT(ISNUMBER($H95)),NOT(ISNUMBER($I95))),"",IFERROR(IF($H95&gt;=$I95,"Check window",IF($O95&gt;$B95+$I95,"Starts after window",IF($P95&gt;$B95+$I95,"Ends after window","Fits window"))),"Check inputs"))</f>
        <v/>
      </c>
      <c r="R95" s="21">
        <f>IF(OR($M95="Canceled",NOT(ISNUMBER($J95)),NOT(ISNUMBER($K95))),"",IFERROR(SUM($J95,$K95),""))</f>
        <v/>
      </c>
      <c r="S95" s="6">
        <f>IF($A95="","",IF($M95="Canceled","Canceled",IF(OR($B95="",$C95="",$L95="",$M95=""),"Check inputs",IF(COUNTIFS($B$5:$B$104,$B95,$L$5:$L$104,$L95,$C$5:$C$104,$C95)&gt;1,"Duplicate order",IF($Q95&lt;&gt;"Fits window","Review window",IF(IFERROR(SUMIFS($R$5:$R$104,$B$5:$B$104,$B95,$L$5:$L$104,$L95,$M$5:$M$104,"&lt;&gt;Canceled"),0)&gt;Assumptions!$B$5,"Review day hours","Ready")))))</f>
        <v/>
      </c>
    </row>
    <row r="96">
      <c r="A96" s="15" t="n"/>
      <c r="B96" s="16" t="n"/>
      <c r="C96" s="17" t="n"/>
      <c r="D96" s="15" t="n"/>
      <c r="E96" s="15" t="n"/>
      <c r="F96" s="15" t="n"/>
      <c r="G96" s="15" t="n"/>
      <c r="H96" s="18" t="n"/>
      <c r="I96" s="18" t="n"/>
      <c r="J96" s="19" t="n"/>
      <c r="K96" s="19" t="n"/>
      <c r="L96" s="15" t="n"/>
      <c r="M96" s="15" t="n"/>
      <c r="N96" s="28">
        <f>IF(OR($A96="",$M96="Canceled",NOT(ISNUMBER($B96)),NOT(ISNUMBER($C96)),NOT(ISNUMBER($H96)),NOT(ISNUMBER($I96)),NOT(ISNUMBER($J96)),NOT(ISNUMBER($K96)),$L96="",$M96=""),"",IFERROR(IF(AND($B96=$B95,$L96=$L95,$C96&gt;$C95,$P95&lt;&gt;""),$P95+$K96/24,$B96+Assumptions!$B$4+$K96/24),""))</f>
        <v/>
      </c>
      <c r="O96" s="28">
        <f>IF(OR($N96="",NOT(ISNUMBER($B96)),NOT(ISNUMBER($H96))),"",IFERROR(MAX($N96,$B96+$H96),""))</f>
        <v/>
      </c>
      <c r="P96" s="28">
        <f>IF(OR($O96="",NOT(ISNUMBER($J96))),"",IFERROR($O96+$J96/24,""))</f>
        <v/>
      </c>
      <c r="Q96" s="10">
        <f>IF(OR($O96="",$P96="",NOT(ISNUMBER($B96)),NOT(ISNUMBER($H96)),NOT(ISNUMBER($I96))),"",IFERROR(IF($H96&gt;=$I96,"Check window",IF($O96&gt;$B96+$I96,"Starts after window",IF($P96&gt;$B96+$I96,"Ends after window","Fits window"))),"Check inputs"))</f>
        <v/>
      </c>
      <c r="R96" s="23">
        <f>IF(OR($M96="Canceled",NOT(ISNUMBER($J96)),NOT(ISNUMBER($K96))),"",IFERROR(SUM($J96,$K96),""))</f>
        <v/>
      </c>
      <c r="S96" s="10">
        <f>IF($A96="","",IF($M96="Canceled","Canceled",IF(OR($B96="",$C96="",$L96="",$M96=""),"Check inputs",IF(COUNTIFS($B$5:$B$104,$B96,$L$5:$L$104,$L96,$C$5:$C$104,$C96)&gt;1,"Duplicate order",IF($Q96&lt;&gt;"Fits window","Review window",IF(IFERROR(SUMIFS($R$5:$R$104,$B$5:$B$104,$B96,$L$5:$L$104,$L96,$M$5:$M$104,"&lt;&gt;Canceled"),0)&gt;Assumptions!$B$5,"Review day hours","Ready")))))</f>
        <v/>
      </c>
    </row>
    <row r="97">
      <c r="A97" s="15" t="n"/>
      <c r="B97" s="16" t="n"/>
      <c r="C97" s="17" t="n"/>
      <c r="D97" s="15" t="n"/>
      <c r="E97" s="15" t="n"/>
      <c r="F97" s="15" t="n"/>
      <c r="G97" s="15" t="n"/>
      <c r="H97" s="18" t="n"/>
      <c r="I97" s="18" t="n"/>
      <c r="J97" s="19" t="n"/>
      <c r="K97" s="19" t="n"/>
      <c r="L97" s="15" t="n"/>
      <c r="M97" s="15" t="n"/>
      <c r="N97" s="27">
        <f>IF(OR($A97="",$M97="Canceled",NOT(ISNUMBER($B97)),NOT(ISNUMBER($C97)),NOT(ISNUMBER($H97)),NOT(ISNUMBER($I97)),NOT(ISNUMBER($J97)),NOT(ISNUMBER($K97)),$L97="",$M97=""),"",IFERROR(IF(AND($B97=$B96,$L97=$L96,$C97&gt;$C96,$P96&lt;&gt;""),$P96+$K97/24,$B97+Assumptions!$B$4+$K97/24),""))</f>
        <v/>
      </c>
      <c r="O97" s="27">
        <f>IF(OR($N97="",NOT(ISNUMBER($B97)),NOT(ISNUMBER($H97))),"",IFERROR(MAX($N97,$B97+$H97),""))</f>
        <v/>
      </c>
      <c r="P97" s="27">
        <f>IF(OR($O97="",NOT(ISNUMBER($J97))),"",IFERROR($O97+$J97/24,""))</f>
        <v/>
      </c>
      <c r="Q97" s="6">
        <f>IF(OR($O97="",$P97="",NOT(ISNUMBER($B97)),NOT(ISNUMBER($H97)),NOT(ISNUMBER($I97))),"",IFERROR(IF($H97&gt;=$I97,"Check window",IF($O97&gt;$B97+$I97,"Starts after window",IF($P97&gt;$B97+$I97,"Ends after window","Fits window"))),"Check inputs"))</f>
        <v/>
      </c>
      <c r="R97" s="21">
        <f>IF(OR($M97="Canceled",NOT(ISNUMBER($J97)),NOT(ISNUMBER($K97))),"",IFERROR(SUM($J97,$K97),""))</f>
        <v/>
      </c>
      <c r="S97" s="6">
        <f>IF($A97="","",IF($M97="Canceled","Canceled",IF(OR($B97="",$C97="",$L97="",$M97=""),"Check inputs",IF(COUNTIFS($B$5:$B$104,$B97,$L$5:$L$104,$L97,$C$5:$C$104,$C97)&gt;1,"Duplicate order",IF($Q97&lt;&gt;"Fits window","Review window",IF(IFERROR(SUMIFS($R$5:$R$104,$B$5:$B$104,$B97,$L$5:$L$104,$L97,$M$5:$M$104,"&lt;&gt;Canceled"),0)&gt;Assumptions!$B$5,"Review day hours","Ready")))))</f>
        <v/>
      </c>
    </row>
    <row r="98">
      <c r="A98" s="15" t="n"/>
      <c r="B98" s="16" t="n"/>
      <c r="C98" s="17" t="n"/>
      <c r="D98" s="15" t="n"/>
      <c r="E98" s="15" t="n"/>
      <c r="F98" s="15" t="n"/>
      <c r="G98" s="15" t="n"/>
      <c r="H98" s="18" t="n"/>
      <c r="I98" s="18" t="n"/>
      <c r="J98" s="19" t="n"/>
      <c r="K98" s="19" t="n"/>
      <c r="L98" s="15" t="n"/>
      <c r="M98" s="15" t="n"/>
      <c r="N98" s="28">
        <f>IF(OR($A98="",$M98="Canceled",NOT(ISNUMBER($B98)),NOT(ISNUMBER($C98)),NOT(ISNUMBER($H98)),NOT(ISNUMBER($I98)),NOT(ISNUMBER($J98)),NOT(ISNUMBER($K98)),$L98="",$M98=""),"",IFERROR(IF(AND($B98=$B97,$L98=$L97,$C98&gt;$C97,$P97&lt;&gt;""),$P97+$K98/24,$B98+Assumptions!$B$4+$K98/24),""))</f>
        <v/>
      </c>
      <c r="O98" s="28">
        <f>IF(OR($N98="",NOT(ISNUMBER($B98)),NOT(ISNUMBER($H98))),"",IFERROR(MAX($N98,$B98+$H98),""))</f>
        <v/>
      </c>
      <c r="P98" s="28">
        <f>IF(OR($O98="",NOT(ISNUMBER($J98))),"",IFERROR($O98+$J98/24,""))</f>
        <v/>
      </c>
      <c r="Q98" s="10">
        <f>IF(OR($O98="",$P98="",NOT(ISNUMBER($B98)),NOT(ISNUMBER($H98)),NOT(ISNUMBER($I98))),"",IFERROR(IF($H98&gt;=$I98,"Check window",IF($O98&gt;$B98+$I98,"Starts after window",IF($P98&gt;$B98+$I98,"Ends after window","Fits window"))),"Check inputs"))</f>
        <v/>
      </c>
      <c r="R98" s="23">
        <f>IF(OR($M98="Canceled",NOT(ISNUMBER($J98)),NOT(ISNUMBER($K98))),"",IFERROR(SUM($J98,$K98),""))</f>
        <v/>
      </c>
      <c r="S98" s="10">
        <f>IF($A98="","",IF($M98="Canceled","Canceled",IF(OR($B98="",$C98="",$L98="",$M98=""),"Check inputs",IF(COUNTIFS($B$5:$B$104,$B98,$L$5:$L$104,$L98,$C$5:$C$104,$C98)&gt;1,"Duplicate order",IF($Q98&lt;&gt;"Fits window","Review window",IF(IFERROR(SUMIFS($R$5:$R$104,$B$5:$B$104,$B98,$L$5:$L$104,$L98,$M$5:$M$104,"&lt;&gt;Canceled"),0)&gt;Assumptions!$B$5,"Review day hours","Ready")))))</f>
        <v/>
      </c>
    </row>
    <row r="99">
      <c r="A99" s="15" t="n"/>
      <c r="B99" s="16" t="n"/>
      <c r="C99" s="17" t="n"/>
      <c r="D99" s="15" t="n"/>
      <c r="E99" s="15" t="n"/>
      <c r="F99" s="15" t="n"/>
      <c r="G99" s="15" t="n"/>
      <c r="H99" s="18" t="n"/>
      <c r="I99" s="18" t="n"/>
      <c r="J99" s="19" t="n"/>
      <c r="K99" s="19" t="n"/>
      <c r="L99" s="15" t="n"/>
      <c r="M99" s="15" t="n"/>
      <c r="N99" s="27">
        <f>IF(OR($A99="",$M99="Canceled",NOT(ISNUMBER($B99)),NOT(ISNUMBER($C99)),NOT(ISNUMBER($H99)),NOT(ISNUMBER($I99)),NOT(ISNUMBER($J99)),NOT(ISNUMBER($K99)),$L99="",$M99=""),"",IFERROR(IF(AND($B99=$B98,$L99=$L98,$C99&gt;$C98,$P98&lt;&gt;""),$P98+$K99/24,$B99+Assumptions!$B$4+$K99/24),""))</f>
        <v/>
      </c>
      <c r="O99" s="27">
        <f>IF(OR($N99="",NOT(ISNUMBER($B99)),NOT(ISNUMBER($H99))),"",IFERROR(MAX($N99,$B99+$H99),""))</f>
        <v/>
      </c>
      <c r="P99" s="27">
        <f>IF(OR($O99="",NOT(ISNUMBER($J99))),"",IFERROR($O99+$J99/24,""))</f>
        <v/>
      </c>
      <c r="Q99" s="6">
        <f>IF(OR($O99="",$P99="",NOT(ISNUMBER($B99)),NOT(ISNUMBER($H99)),NOT(ISNUMBER($I99))),"",IFERROR(IF($H99&gt;=$I99,"Check window",IF($O99&gt;$B99+$I99,"Starts after window",IF($P99&gt;$B99+$I99,"Ends after window","Fits window"))),"Check inputs"))</f>
        <v/>
      </c>
      <c r="R99" s="21">
        <f>IF(OR($M99="Canceled",NOT(ISNUMBER($J99)),NOT(ISNUMBER($K99))),"",IFERROR(SUM($J99,$K99),""))</f>
        <v/>
      </c>
      <c r="S99" s="6">
        <f>IF($A99="","",IF($M99="Canceled","Canceled",IF(OR($B99="",$C99="",$L99="",$M99=""),"Check inputs",IF(COUNTIFS($B$5:$B$104,$B99,$L$5:$L$104,$L99,$C$5:$C$104,$C99)&gt;1,"Duplicate order",IF($Q99&lt;&gt;"Fits window","Review window",IF(IFERROR(SUMIFS($R$5:$R$104,$B$5:$B$104,$B99,$L$5:$L$104,$L99,$M$5:$M$104,"&lt;&gt;Canceled"),0)&gt;Assumptions!$B$5,"Review day hours","Ready")))))</f>
        <v/>
      </c>
    </row>
    <row r="100">
      <c r="A100" s="15" t="n"/>
      <c r="B100" s="16" t="n"/>
      <c r="C100" s="17" t="n"/>
      <c r="D100" s="15" t="n"/>
      <c r="E100" s="15" t="n"/>
      <c r="F100" s="15" t="n"/>
      <c r="G100" s="15" t="n"/>
      <c r="H100" s="18" t="n"/>
      <c r="I100" s="18" t="n"/>
      <c r="J100" s="19" t="n"/>
      <c r="K100" s="19" t="n"/>
      <c r="L100" s="15" t="n"/>
      <c r="M100" s="15" t="n"/>
      <c r="N100" s="28">
        <f>IF(OR($A100="",$M100="Canceled",NOT(ISNUMBER($B100)),NOT(ISNUMBER($C100)),NOT(ISNUMBER($H100)),NOT(ISNUMBER($I100)),NOT(ISNUMBER($J100)),NOT(ISNUMBER($K100)),$L100="",$M100=""),"",IFERROR(IF(AND($B100=$B99,$L100=$L99,$C100&gt;$C99,$P99&lt;&gt;""),$P99+$K100/24,$B100+Assumptions!$B$4+$K100/24),""))</f>
        <v/>
      </c>
      <c r="O100" s="28">
        <f>IF(OR($N100="",NOT(ISNUMBER($B100)),NOT(ISNUMBER($H100))),"",IFERROR(MAX($N100,$B100+$H100),""))</f>
        <v/>
      </c>
      <c r="P100" s="28">
        <f>IF(OR($O100="",NOT(ISNUMBER($J100))),"",IFERROR($O100+$J100/24,""))</f>
        <v/>
      </c>
      <c r="Q100" s="10">
        <f>IF(OR($O100="",$P100="",NOT(ISNUMBER($B100)),NOT(ISNUMBER($H100)),NOT(ISNUMBER($I100))),"",IFERROR(IF($H100&gt;=$I100,"Check window",IF($O100&gt;$B100+$I100,"Starts after window",IF($P100&gt;$B100+$I100,"Ends after window","Fits window"))),"Check inputs"))</f>
        <v/>
      </c>
      <c r="R100" s="23">
        <f>IF(OR($M100="Canceled",NOT(ISNUMBER($J100)),NOT(ISNUMBER($K100))),"",IFERROR(SUM($J100,$K100),""))</f>
        <v/>
      </c>
      <c r="S100" s="10">
        <f>IF($A100="","",IF($M100="Canceled","Canceled",IF(OR($B100="",$C100="",$L100="",$M100=""),"Check inputs",IF(COUNTIFS($B$5:$B$104,$B100,$L$5:$L$104,$L100,$C$5:$C$104,$C100)&gt;1,"Duplicate order",IF($Q100&lt;&gt;"Fits window","Review window",IF(IFERROR(SUMIFS($R$5:$R$104,$B$5:$B$104,$B100,$L$5:$L$104,$L100,$M$5:$M$104,"&lt;&gt;Canceled"),0)&gt;Assumptions!$B$5,"Review day hours","Ready")))))</f>
        <v/>
      </c>
    </row>
    <row r="101">
      <c r="A101" s="15" t="n"/>
      <c r="B101" s="16" t="n"/>
      <c r="C101" s="17" t="n"/>
      <c r="D101" s="15" t="n"/>
      <c r="E101" s="15" t="n"/>
      <c r="F101" s="15" t="n"/>
      <c r="G101" s="15" t="n"/>
      <c r="H101" s="18" t="n"/>
      <c r="I101" s="18" t="n"/>
      <c r="J101" s="19" t="n"/>
      <c r="K101" s="19" t="n"/>
      <c r="L101" s="15" t="n"/>
      <c r="M101" s="15" t="n"/>
      <c r="N101" s="27">
        <f>IF(OR($A101="",$M101="Canceled",NOT(ISNUMBER($B101)),NOT(ISNUMBER($C101)),NOT(ISNUMBER($H101)),NOT(ISNUMBER($I101)),NOT(ISNUMBER($J101)),NOT(ISNUMBER($K101)),$L101="",$M101=""),"",IFERROR(IF(AND($B101=$B100,$L101=$L100,$C101&gt;$C100,$P100&lt;&gt;""),$P100+$K101/24,$B101+Assumptions!$B$4+$K101/24),""))</f>
        <v/>
      </c>
      <c r="O101" s="27">
        <f>IF(OR($N101="",NOT(ISNUMBER($B101)),NOT(ISNUMBER($H101))),"",IFERROR(MAX($N101,$B101+$H101),""))</f>
        <v/>
      </c>
      <c r="P101" s="27">
        <f>IF(OR($O101="",NOT(ISNUMBER($J101))),"",IFERROR($O101+$J101/24,""))</f>
        <v/>
      </c>
      <c r="Q101" s="6">
        <f>IF(OR($O101="",$P101="",NOT(ISNUMBER($B101)),NOT(ISNUMBER($H101)),NOT(ISNUMBER($I101))),"",IFERROR(IF($H101&gt;=$I101,"Check window",IF($O101&gt;$B101+$I101,"Starts after window",IF($P101&gt;$B101+$I101,"Ends after window","Fits window"))),"Check inputs"))</f>
        <v/>
      </c>
      <c r="R101" s="21">
        <f>IF(OR($M101="Canceled",NOT(ISNUMBER($J101)),NOT(ISNUMBER($K101))),"",IFERROR(SUM($J101,$K101),""))</f>
        <v/>
      </c>
      <c r="S101" s="6">
        <f>IF($A101="","",IF($M101="Canceled","Canceled",IF(OR($B101="",$C101="",$L101="",$M101=""),"Check inputs",IF(COUNTIFS($B$5:$B$104,$B101,$L$5:$L$104,$L101,$C$5:$C$104,$C101)&gt;1,"Duplicate order",IF($Q101&lt;&gt;"Fits window","Review window",IF(IFERROR(SUMIFS($R$5:$R$104,$B$5:$B$104,$B101,$L$5:$L$104,$L101,$M$5:$M$104,"&lt;&gt;Canceled"),0)&gt;Assumptions!$B$5,"Review day hours","Ready")))))</f>
        <v/>
      </c>
    </row>
    <row r="102">
      <c r="A102" s="15" t="n"/>
      <c r="B102" s="16" t="n"/>
      <c r="C102" s="17" t="n"/>
      <c r="D102" s="15" t="n"/>
      <c r="E102" s="15" t="n"/>
      <c r="F102" s="15" t="n"/>
      <c r="G102" s="15" t="n"/>
      <c r="H102" s="18" t="n"/>
      <c r="I102" s="18" t="n"/>
      <c r="J102" s="19" t="n"/>
      <c r="K102" s="19" t="n"/>
      <c r="L102" s="15" t="n"/>
      <c r="M102" s="15" t="n"/>
      <c r="N102" s="28">
        <f>IF(OR($A102="",$M102="Canceled",NOT(ISNUMBER($B102)),NOT(ISNUMBER($C102)),NOT(ISNUMBER($H102)),NOT(ISNUMBER($I102)),NOT(ISNUMBER($J102)),NOT(ISNUMBER($K102)),$L102="",$M102=""),"",IFERROR(IF(AND($B102=$B101,$L102=$L101,$C102&gt;$C101,$P101&lt;&gt;""),$P101+$K102/24,$B102+Assumptions!$B$4+$K102/24),""))</f>
        <v/>
      </c>
      <c r="O102" s="28">
        <f>IF(OR($N102="",NOT(ISNUMBER($B102)),NOT(ISNUMBER($H102))),"",IFERROR(MAX($N102,$B102+$H102),""))</f>
        <v/>
      </c>
      <c r="P102" s="28">
        <f>IF(OR($O102="",NOT(ISNUMBER($J102))),"",IFERROR($O102+$J102/24,""))</f>
        <v/>
      </c>
      <c r="Q102" s="10">
        <f>IF(OR($O102="",$P102="",NOT(ISNUMBER($B102)),NOT(ISNUMBER($H102)),NOT(ISNUMBER($I102))),"",IFERROR(IF($H102&gt;=$I102,"Check window",IF($O102&gt;$B102+$I102,"Starts after window",IF($P102&gt;$B102+$I102,"Ends after window","Fits window"))),"Check inputs"))</f>
        <v/>
      </c>
      <c r="R102" s="23">
        <f>IF(OR($M102="Canceled",NOT(ISNUMBER($J102)),NOT(ISNUMBER($K102))),"",IFERROR(SUM($J102,$K102),""))</f>
        <v/>
      </c>
      <c r="S102" s="10">
        <f>IF($A102="","",IF($M102="Canceled","Canceled",IF(OR($B102="",$C102="",$L102="",$M102=""),"Check inputs",IF(COUNTIFS($B$5:$B$104,$B102,$L$5:$L$104,$L102,$C$5:$C$104,$C102)&gt;1,"Duplicate order",IF($Q102&lt;&gt;"Fits window","Review window",IF(IFERROR(SUMIFS($R$5:$R$104,$B$5:$B$104,$B102,$L$5:$L$104,$L102,$M$5:$M$104,"&lt;&gt;Canceled"),0)&gt;Assumptions!$B$5,"Review day hours","Ready")))))</f>
        <v/>
      </c>
    </row>
    <row r="103">
      <c r="A103" s="15" t="n"/>
      <c r="B103" s="16" t="n"/>
      <c r="C103" s="17" t="n"/>
      <c r="D103" s="15" t="n"/>
      <c r="E103" s="15" t="n"/>
      <c r="F103" s="15" t="n"/>
      <c r="G103" s="15" t="n"/>
      <c r="H103" s="18" t="n"/>
      <c r="I103" s="18" t="n"/>
      <c r="J103" s="19" t="n"/>
      <c r="K103" s="19" t="n"/>
      <c r="L103" s="15" t="n"/>
      <c r="M103" s="15" t="n"/>
      <c r="N103" s="27">
        <f>IF(OR($A103="",$M103="Canceled",NOT(ISNUMBER($B103)),NOT(ISNUMBER($C103)),NOT(ISNUMBER($H103)),NOT(ISNUMBER($I103)),NOT(ISNUMBER($J103)),NOT(ISNUMBER($K103)),$L103="",$M103=""),"",IFERROR(IF(AND($B103=$B102,$L103=$L102,$C103&gt;$C102,$P102&lt;&gt;""),$P102+$K103/24,$B103+Assumptions!$B$4+$K103/24),""))</f>
        <v/>
      </c>
      <c r="O103" s="27">
        <f>IF(OR($N103="",NOT(ISNUMBER($B103)),NOT(ISNUMBER($H103))),"",IFERROR(MAX($N103,$B103+$H103),""))</f>
        <v/>
      </c>
      <c r="P103" s="27">
        <f>IF(OR($O103="",NOT(ISNUMBER($J103))),"",IFERROR($O103+$J103/24,""))</f>
        <v/>
      </c>
      <c r="Q103" s="6">
        <f>IF(OR($O103="",$P103="",NOT(ISNUMBER($B103)),NOT(ISNUMBER($H103)),NOT(ISNUMBER($I103))),"",IFERROR(IF($H103&gt;=$I103,"Check window",IF($O103&gt;$B103+$I103,"Starts after window",IF($P103&gt;$B103+$I103,"Ends after window","Fits window"))),"Check inputs"))</f>
        <v/>
      </c>
      <c r="R103" s="21">
        <f>IF(OR($M103="Canceled",NOT(ISNUMBER($J103)),NOT(ISNUMBER($K103))),"",IFERROR(SUM($J103,$K103),""))</f>
        <v/>
      </c>
      <c r="S103" s="6">
        <f>IF($A103="","",IF($M103="Canceled","Canceled",IF(OR($B103="",$C103="",$L103="",$M103=""),"Check inputs",IF(COUNTIFS($B$5:$B$104,$B103,$L$5:$L$104,$L103,$C$5:$C$104,$C103)&gt;1,"Duplicate order",IF($Q103&lt;&gt;"Fits window","Review window",IF(IFERROR(SUMIFS($R$5:$R$104,$B$5:$B$104,$B103,$L$5:$L$104,$L103,$M$5:$M$104,"&lt;&gt;Canceled"),0)&gt;Assumptions!$B$5,"Review day hours","Ready")))))</f>
        <v/>
      </c>
    </row>
    <row r="104">
      <c r="A104" s="15" t="n"/>
      <c r="B104" s="16" t="n"/>
      <c r="C104" s="17" t="n"/>
      <c r="D104" s="15" t="n"/>
      <c r="E104" s="15" t="n"/>
      <c r="F104" s="15" t="n"/>
      <c r="G104" s="15" t="n"/>
      <c r="H104" s="18" t="n"/>
      <c r="I104" s="18" t="n"/>
      <c r="J104" s="19" t="n"/>
      <c r="K104" s="19" t="n"/>
      <c r="L104" s="15" t="n"/>
      <c r="M104" s="15" t="n"/>
      <c r="N104" s="28">
        <f>IF(OR($A104="",$M104="Canceled",NOT(ISNUMBER($B104)),NOT(ISNUMBER($C104)),NOT(ISNUMBER($H104)),NOT(ISNUMBER($I104)),NOT(ISNUMBER($J104)),NOT(ISNUMBER($K104)),$L104="",$M104=""),"",IFERROR(IF(AND($B104=$B103,$L104=$L103,$C104&gt;$C103,$P103&lt;&gt;""),$P103+$K104/24,$B104+Assumptions!$B$4+$K104/24),""))</f>
        <v/>
      </c>
      <c r="O104" s="28">
        <f>IF(OR($N104="",NOT(ISNUMBER($B104)),NOT(ISNUMBER($H104))),"",IFERROR(MAX($N104,$B104+$H104),""))</f>
        <v/>
      </c>
      <c r="P104" s="28">
        <f>IF(OR($O104="",NOT(ISNUMBER($J104))),"",IFERROR($O104+$J104/24,""))</f>
        <v/>
      </c>
      <c r="Q104" s="10">
        <f>IF(OR($O104="",$P104="",NOT(ISNUMBER($B104)),NOT(ISNUMBER($H104)),NOT(ISNUMBER($I104))),"",IFERROR(IF($H104&gt;=$I104,"Check window",IF($O104&gt;$B104+$I104,"Starts after window",IF($P104&gt;$B104+$I104,"Ends after window","Fits window"))),"Check inputs"))</f>
        <v/>
      </c>
      <c r="R104" s="23">
        <f>IF(OR($M104="Canceled",NOT(ISNUMBER($J104)),NOT(ISNUMBER($K104))),"",IFERROR(SUM($J104,$K104),""))</f>
        <v/>
      </c>
      <c r="S104" s="10">
        <f>IF($A104="","",IF($M104="Canceled","Canceled",IF(OR($B104="",$C104="",$L104="",$M104=""),"Check inputs",IF(COUNTIFS($B$5:$B$104,$B104,$L$5:$L$104,$L104,$C$5:$C$104,$C104)&gt;1,"Duplicate order",IF($Q104&lt;&gt;"Fits window","Review window",IF(IFERROR(SUMIFS($R$5:$R$104,$B$5:$B$104,$B104,$L$5:$L$104,$L104,$M$5:$M$104,"&lt;&gt;Canceled"),0)&gt;Assumptions!$B$5,"Review day hours","Ready")))))</f>
        <v/>
      </c>
    </row>
  </sheetData>
  <autoFilter ref="A4:S104"/>
  <mergeCells count="1">
    <mergeCell ref="A1:S1"/>
  </mergeCells>
  <conditionalFormatting sqref="Q5:Q104">
    <cfRule type="expression" priority="1" dxfId="0">
      <formula>$Q5="Fits window"</formula>
    </cfRule>
    <cfRule type="expression" priority="2" dxfId="1">
      <formula>OR($Q5="Check window",$Q5="Starts after window",$Q5="Ends after window",$Q5="Check inputs")</formula>
    </cfRule>
  </conditionalFormatting>
  <conditionalFormatting sqref="S5:S104">
    <cfRule type="expression" priority="3" dxfId="0">
      <formula>$S5="Ready"</formula>
    </cfRule>
    <cfRule type="expression" priority="4" dxfId="1">
      <formula>OR(LEFT($S5,6)="Review",$S5="Duplicate order",$S5="Check inputs")</formula>
    </cfRule>
  </conditionalFormatting>
  <dataValidations count="8">
    <dataValidation sqref="B5:B104" showDropDown="0" showInputMessage="0" showErrorMessage="0" allowBlank="0" errorTitle="Check service date" error="Enter a date within the editable planning range on the Assumptions sheet." promptTitle="Service date" prompt="Use a date within the entered planning horizon." type="date" operator="between">
      <formula1>INDIRECT("'Assumptions'!$B$10")</formula1>
      <formula2>INDIRECT("'Assumptions'!$B$11")</formula2>
    </dataValidation>
    <dataValidation sqref="C5:C104" showDropDown="0" showInputMessage="0" showErrorMessage="0" allowBlank="0" errorTitle="Check stop order" error="Enter a whole-number stop order within the entered limit." type="whole" operator="between">
      <formula1>1</formula1>
      <formula2>INDIRECT("'Assumptions'!$B$12")</formula2>
    </dataValidation>
    <dataValidation sqref="F5:F104" showDropDown="0" showInputMessage="0" showErrorMessage="0" allowBlank="0" errorTitle="Check service" error="Select a service from the editable Assumptions list." type="list">
      <formula1>INDIRECT("'Assumptions'!$D$4:$D$8")</formula1>
    </dataValidation>
    <dataValidation sqref="H5:I104" showDropDown="0" showInputMessage="0" showErrorMessage="0" allowBlank="0" errorTitle="Check time window" error="Enter a valid time of day." type="decimal" operator="between">
      <formula1>0</formula1>
      <formula2>0.99999</formula2>
    </dataValidation>
    <dataValidation sqref="J5:J104" showDropDown="0" showInputMessage="0" showErrorMessage="0" allowBlank="0" errorTitle="Check duration" error="Enter service hours within the editable duration limits." type="decimal" operator="between">
      <formula1>INDIRECT("'Assumptions'!$B$7")</formula1>
      <formula2>INDIRECT("'Assumptions'!$B$8")</formula2>
    </dataValidation>
    <dataValidation sqref="K5:K104" showDropDown="0" showInputMessage="0" showErrorMessage="0" allowBlank="0" errorTitle="Check travel allowance" error="Enter travel allowance hours within the editable limit." type="decimal" operator="between">
      <formula1>0</formula1>
      <formula2>INDIRECT("'Assumptions'!$B$9")</formula2>
    </dataValidation>
    <dataValidation sqref="L5:L104" showDropDown="0" showInputMessage="0" showErrorMessage="0" allowBlank="0" errorTitle="Check assignment" error="Select an assigned groomer from the editable Assumptions list." type="list">
      <formula1>INDIRECT("'Assumptions'!$E$4:$E$6")</formula1>
    </dataValidation>
    <dataValidation sqref="M5:M104" showDropDown="0" showInputMessage="0" showErrorMessage="0" allowBlank="0" errorTitle="Check status" error="Select a status from the editable Assumptions list." type="list">
      <formula1>INDIRECT("'Assumptions'!$F$4:$F$8")</formula1>
    </dataValidation>
  </dataValidations>
  <pageMargins left="0.2" right="0.2" top="0.4" bottom="0.4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3" customWidth="1" min="3" max="3"/>
    <col width="20" customWidth="1" min="4" max="4"/>
    <col width="24" customWidth="1" min="5" max="5"/>
    <col width="17" customWidth="1" min="6" max="6"/>
  </cols>
  <sheetData>
    <row r="1" ht="30" customHeight="1">
      <c r="A1" s="1" t="inlineStr">
        <is>
          <t>Route Planning Assumptions and Lists</t>
        </is>
      </c>
    </row>
    <row r="2" ht="24" customHeight="1">
      <c r="A2" s="2" t="inlineStr">
        <is>
          <t>Edit the highlighted settings and stable choices to match the business's planning preferences.</t>
        </is>
      </c>
    </row>
    <row r="3">
      <c r="A3" s="3" t="inlineStr">
        <is>
          <t>Setting</t>
        </is>
      </c>
      <c r="B3" s="3" t="inlineStr">
        <is>
          <t>Editable Value</t>
        </is>
      </c>
      <c r="D3" s="3" t="inlineStr">
        <is>
          <t>Service Choices</t>
        </is>
      </c>
      <c r="E3" s="3" t="inlineStr">
        <is>
          <t>Groomer Choices</t>
        </is>
      </c>
      <c r="F3" s="3" t="inlineStr">
        <is>
          <t>Status Choices</t>
        </is>
      </c>
    </row>
    <row r="4">
      <c r="A4" s="8" t="inlineStr">
        <is>
          <t>Route day start</t>
        </is>
      </c>
      <c r="B4" s="18" t="n">
        <v>0.3333333333333333</v>
      </c>
      <c r="D4" s="15" t="inlineStr">
        <is>
          <t>Bath &amp; Brush</t>
        </is>
      </c>
      <c r="E4" s="15" t="inlineStr">
        <is>
          <t>Demo Groomer North</t>
        </is>
      </c>
      <c r="F4" s="15" t="inlineStr">
        <is>
          <t>Scheduled</t>
        </is>
      </c>
    </row>
    <row r="5">
      <c r="A5" s="4" t="inlineStr">
        <is>
          <t>Maximum planned hours per groomer per day</t>
        </is>
      </c>
      <c r="B5" s="24" t="n">
        <v>9</v>
      </c>
      <c r="D5" s="15" t="inlineStr">
        <is>
          <t>Full Groom</t>
        </is>
      </c>
      <c r="E5" s="15" t="inlineStr">
        <is>
          <t>Demo Groomer South</t>
        </is>
      </c>
      <c r="F5" s="15" t="inlineStr">
        <is>
          <t>Confirmed</t>
        </is>
      </c>
    </row>
    <row r="6">
      <c r="A6" s="8" t="inlineStr">
        <is>
          <t>Selected summary date</t>
        </is>
      </c>
      <c r="B6" s="16" t="n">
        <v>46274</v>
      </c>
      <c r="D6" s="15" t="inlineStr">
        <is>
          <t>De-shed</t>
        </is>
      </c>
      <c r="E6" s="15" t="inlineStr">
        <is>
          <t>Demo Groomer Central</t>
        </is>
      </c>
      <c r="F6" s="15" t="inlineStr">
        <is>
          <t>Completed</t>
        </is>
      </c>
    </row>
    <row r="7">
      <c r="A7" s="4" t="inlineStr">
        <is>
          <t>Minimum service duration in hours</t>
        </is>
      </c>
      <c r="B7" s="24" t="n">
        <v>0.25</v>
      </c>
      <c r="D7" s="15" t="inlineStr">
        <is>
          <t>Nail Trim</t>
        </is>
      </c>
      <c r="E7" s="15" t="n"/>
      <c r="F7" s="15" t="inlineStr">
        <is>
          <t>On Hold</t>
        </is>
      </c>
    </row>
    <row r="8">
      <c r="A8" s="8" t="inlineStr">
        <is>
          <t>Maximum service duration in hours</t>
        </is>
      </c>
      <c r="B8" s="24" t="n">
        <v>4</v>
      </c>
      <c r="D8" s="15" t="inlineStr">
        <is>
          <t>Puppy Intro</t>
        </is>
      </c>
      <c r="E8" s="15" t="n"/>
      <c r="F8" s="15" t="inlineStr">
        <is>
          <t>Canceled</t>
        </is>
      </c>
    </row>
    <row r="9">
      <c r="A9" s="4" t="inlineStr">
        <is>
          <t>Maximum travel allowance in hours</t>
        </is>
      </c>
      <c r="B9" s="24" t="n">
        <v>2</v>
      </c>
    </row>
    <row r="10">
      <c r="A10" s="8" t="inlineStr">
        <is>
          <t>Earliest planning date</t>
        </is>
      </c>
      <c r="B10" s="16" t="n">
        <v>46244</v>
      </c>
    </row>
    <row r="11">
      <c r="A11" s="4" t="inlineStr">
        <is>
          <t>Latest planning date</t>
        </is>
      </c>
      <c r="B11" s="16" t="n">
        <v>46639</v>
      </c>
    </row>
    <row r="12">
      <c r="A12" s="8" t="inlineStr">
        <is>
          <t>Maximum stop order</t>
        </is>
      </c>
      <c r="B12" s="17" t="n">
        <v>50</v>
      </c>
    </row>
    <row r="13"/>
    <row r="14">
      <c r="A14" s="3" t="inlineStr">
        <is>
          <t>Field Guide</t>
        </is>
      </c>
    </row>
    <row r="15" ht="30" customHeight="1">
      <c r="A15" s="25" t="inlineStr">
        <is>
          <t>Travel allowance is entered before each stop, including the first stop of a route.</t>
        </is>
      </c>
    </row>
    <row r="16" ht="30" customHeight="1">
      <c r="A16" s="26" t="inlineStr">
        <is>
          <t>Keep active rows sorted by service date, assigned groomer, and stop order.</t>
        </is>
      </c>
    </row>
    <row r="17" ht="30" customHeight="1">
      <c r="A17" s="25" t="inlineStr">
        <is>
          <t>Move canceled stops below active stops or re-sort the route before reviewing planned times.</t>
        </is>
      </c>
    </row>
    <row r="18" ht="30" customHeight="1">
      <c r="A18" s="26" t="inlineStr">
        <is>
          <t>A window review or route alert is a planning prompt and requires a human decision.</t>
        </is>
      </c>
    </row>
    <row r="19" ht="30" customHeight="1">
      <c r="A19" s="25" t="inlineStr">
        <is>
          <t>Client care notes and vaccination records are outside the purpose of this route planner.</t>
        </is>
      </c>
    </row>
  </sheetData>
  <mergeCells count="1">
    <mergeCell ref="A1:F1"/>
  </mergeCells>
  <pageMargins left="0.3" right="0.3" top="0.4" bottom="0.4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2026-09-09T23:09:51Z</dcterms:created>
  <dcterms:modified xmlns:dcterms="http://purl.org/dc/terms/" xmlns:xsi="http://www.w3.org/2001/XMLSchema-instance" xsi:type="dcterms:W3CDTF">2026-09-09T23:09:51+00:00Z</dcterms:modified>
</cp:coreProperties>
</file>