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'Bookings'!$A$3:$K$103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FFFFFF"/>
      <sz val="9"/>
    </font>
    <font>
      <name val="Aptos"/>
      <b val="1"/>
      <color rgb="00FFFFFF"/>
      <sz val="10"/>
    </font>
    <font>
      <name val="Aptos"/>
      <color rgb="00243532"/>
      <sz val="10"/>
    </font>
    <font>
      <name val="Aptos"/>
      <b val="1"/>
      <color rgb="00243532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Lead Time Band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'Summary'!B24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'Summary'!$A$25:$A$28</f>
            </numRef>
          </cat>
          <val>
            <numRef>
              <f>'Summary'!$B$25:$B$28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22</row>
      <rowOff>0</rowOff>
    </from>
    <ext cx="37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1" customWidth="1" min="4" max="4"/>
    <col width="13" customWidth="1" min="5" max="5"/>
    <col width="16" customWidth="1" min="6" max="6"/>
    <col width="3" customWidth="1" min="7" max="7"/>
    <col width="15" customWidth="1" min="8" max="8"/>
  </cols>
  <sheetData>
    <row r="1" ht="30" customHeight="1">
      <c r="A1" s="1" t="inlineStr">
        <is>
          <t>Pet Booking Lead Time Dashboard</t>
        </is>
      </c>
      <c r="B1" s="19" t="n"/>
      <c r="C1" s="19" t="n"/>
      <c r="D1" s="19" t="n"/>
      <c r="E1" s="19" t="n"/>
      <c r="F1" s="19" t="n"/>
      <c r="G1" s="19" t="n"/>
      <c r="H1" s="20" t="n"/>
    </row>
    <row r="2" ht="25" customHeight="1">
      <c r="A2" s="3" t="inlineStr">
        <is>
          <t>Indicators below are calculated from the entered booking records.</t>
        </is>
      </c>
      <c r="B2" s="3" t="n"/>
      <c r="C2" s="3" t="n"/>
      <c r="D2" s="3" t="n"/>
      <c r="E2" s="3" t="n"/>
      <c r="F2" s="3" t="n"/>
      <c r="G2" s="3" t="n"/>
      <c r="H2" s="3" t="n"/>
    </row>
    <row r="3" ht="28" customHeight="1">
      <c r="A3" s="4" t="inlineStr">
        <is>
          <t>Indicator</t>
        </is>
      </c>
      <c r="B3" s="4" t="inlineStr">
        <is>
          <t>Value</t>
        </is>
      </c>
    </row>
    <row r="4">
      <c r="A4" s="5" t="inlineStr">
        <is>
          <t>Requests Logged</t>
        </is>
      </c>
      <c r="B4" s="6">
        <f>COUNTA(Bookings!$A$4:$A$103)</f>
        <v/>
      </c>
    </row>
    <row r="5">
      <c r="A5" s="7" t="inlineStr">
        <is>
          <t>Active Bookings</t>
        </is>
      </c>
      <c r="B5" s="8">
        <f>COUNTIFS(Bookings!$A$4:$A$103,"&lt;&gt;",Bookings!$H$4:$H$103,"Requested")+COUNTIFS(Bookings!$A$4:$A$103,"&lt;&gt;",Bookings!$H$4:$H$103,"Confirmed")+COUNTIFS(Bookings!$A$4:$A$103,"&lt;&gt;",Bookings!$H$4:$H$103,"Completed")</f>
        <v/>
      </c>
    </row>
    <row r="6">
      <c r="A6" s="5" t="inlineStr">
        <is>
          <t>Bookings with Valid Lead Time</t>
        </is>
      </c>
      <c r="B6" s="6">
        <f>COUNT(Bookings!$I$4:$I$103)</f>
        <v/>
      </c>
    </row>
    <row r="7">
      <c r="A7" s="7" t="inlineStr">
        <is>
          <t>Average Lead Time (Days)</t>
        </is>
      </c>
      <c r="B7" s="21">
        <f>IFERROR(AVERAGE(Bookings!$I$4:$I$103),"")</f>
        <v/>
      </c>
    </row>
    <row r="8">
      <c r="A8" s="5" t="inlineStr">
        <is>
          <t>Within Target</t>
        </is>
      </c>
      <c r="B8" s="22">
        <f>IFERROR(SUMPRODUCT(--(Bookings!$I$4:$I$103&lt;&gt;""),--(Bookings!$I$4:$I$103&lt;=Assumptions!$I$9))/COUNT(Bookings!$I$4:$I$103),"")</f>
        <v/>
      </c>
    </row>
    <row r="9">
      <c r="A9" s="7" t="inlineStr">
        <is>
          <t>Capacity Review Alerts</t>
        </is>
      </c>
      <c r="B9" s="8">
        <f>COUNTIF(Bookings!$K$4:$K$103,"Review capacity")</f>
        <v/>
      </c>
    </row>
    <row r="10">
      <c r="A10" s="5" t="inlineStr">
        <is>
          <t>Date Check Alerts</t>
        </is>
      </c>
      <c r="B10" s="6">
        <f>COUNTIF(Bookings!$K$4:$K$103,"Check dates")+COUNTIF(Bookings!$K$4:$K$103,"Missing dates")</f>
        <v/>
      </c>
    </row>
    <row r="11">
      <c r="A11" s="7" t="inlineStr">
        <is>
          <t>Confirmed Bookings</t>
        </is>
      </c>
      <c r="B11" s="8">
        <f>COUNTIFS(Bookings!$A$4:$A$103,"&lt;&gt;",Bookings!$H$4:$H$103,"Confirmed")</f>
        <v/>
      </c>
    </row>
    <row r="12">
      <c r="A12" s="5" t="inlineStr">
        <is>
          <t>Requested Bookings</t>
        </is>
      </c>
      <c r="B12" s="6">
        <f>COUNTIFS(Bookings!$A$4:$A$103,"&lt;&gt;",Bookings!$H$4:$H$103,"Requested")</f>
        <v/>
      </c>
    </row>
    <row r="13"/>
    <row r="14">
      <c r="A14" s="11" t="inlineStr">
        <is>
          <t>Status Mix</t>
        </is>
      </c>
      <c r="B14" s="11" t="n"/>
      <c r="D14" s="11" t="inlineStr">
        <is>
          <t>Service Mix</t>
        </is>
      </c>
      <c r="E14" s="11" t="n"/>
      <c r="F14" s="11" t="n"/>
    </row>
    <row r="15" ht="28" customHeight="1">
      <c r="A15" s="4" t="inlineStr">
        <is>
          <t>Status</t>
        </is>
      </c>
      <c r="B15" s="4" t="inlineStr">
        <is>
          <t>Bookings</t>
        </is>
      </c>
      <c r="D15" s="4" t="inlineStr">
        <is>
          <t>Service Type</t>
        </is>
      </c>
      <c r="E15" s="4" t="inlineStr">
        <is>
          <t>Bookings</t>
        </is>
      </c>
      <c r="F15" s="4" t="inlineStr">
        <is>
          <t>Average Days</t>
        </is>
      </c>
    </row>
    <row r="16">
      <c r="A16" s="12">
        <f>Assumptions!$A$4</f>
        <v/>
      </c>
      <c r="B16" s="6">
        <f>COUNTIFS(Bookings!$A$4:$A$103,"&lt;&gt;",Bookings!$H$4:$H$103,$A16)</f>
        <v/>
      </c>
      <c r="D16" s="12">
        <f>Assumptions!$C$4</f>
        <v/>
      </c>
      <c r="E16" s="6">
        <f>COUNTIFS(Bookings!$A$4:$A$103,"&lt;&gt;",Bookings!$E$4:$E$103,$D16)</f>
        <v/>
      </c>
      <c r="F16" s="23">
        <f>IFERROR(AVERAGEIF(Bookings!$E$4:$E$103,$D16,Bookings!$I$4:$I$103),"")</f>
        <v/>
      </c>
    </row>
    <row r="17">
      <c r="A17" s="14">
        <f>Assumptions!$A$5</f>
        <v/>
      </c>
      <c r="B17" s="8">
        <f>COUNTIFS(Bookings!$A$4:$A$103,"&lt;&gt;",Bookings!$H$4:$H$103,$A17)</f>
        <v/>
      </c>
      <c r="D17" s="14">
        <f>Assumptions!$C$5</f>
        <v/>
      </c>
      <c r="E17" s="8">
        <f>COUNTIFS(Bookings!$A$4:$A$103,"&lt;&gt;",Bookings!$E$4:$E$103,$D17)</f>
        <v/>
      </c>
      <c r="F17" s="21">
        <f>IFERROR(AVERAGEIF(Bookings!$E$4:$E$103,$D17,Bookings!$I$4:$I$103),"")</f>
        <v/>
      </c>
    </row>
    <row r="18">
      <c r="A18" s="12">
        <f>Assumptions!$A$6</f>
        <v/>
      </c>
      <c r="B18" s="6">
        <f>COUNTIFS(Bookings!$A$4:$A$103,"&lt;&gt;",Bookings!$H$4:$H$103,$A18)</f>
        <v/>
      </c>
      <c r="D18" s="12">
        <f>Assumptions!$C$6</f>
        <v/>
      </c>
      <c r="E18" s="6">
        <f>COUNTIFS(Bookings!$A$4:$A$103,"&lt;&gt;",Bookings!$E$4:$E$103,$D18)</f>
        <v/>
      </c>
      <c r="F18" s="23">
        <f>IFERROR(AVERAGEIF(Bookings!$E$4:$E$103,$D18,Bookings!$I$4:$I$103),"")</f>
        <v/>
      </c>
    </row>
    <row r="19">
      <c r="A19" s="14">
        <f>Assumptions!$A$7</f>
        <v/>
      </c>
      <c r="B19" s="8">
        <f>COUNTIFS(Bookings!$A$4:$A$103,"&lt;&gt;",Bookings!$H$4:$H$103,$A19)</f>
        <v/>
      </c>
      <c r="D19" s="14">
        <f>Assumptions!$C$7</f>
        <v/>
      </c>
      <c r="E19" s="8">
        <f>COUNTIFS(Bookings!$A$4:$A$103,"&lt;&gt;",Bookings!$E$4:$E$103,$D19)</f>
        <v/>
      </c>
      <c r="F19" s="21">
        <f>IFERROR(AVERAGEIF(Bookings!$E$4:$E$103,$D19,Bookings!$I$4:$I$103),"")</f>
        <v/>
      </c>
    </row>
    <row r="20">
      <c r="A20" s="12">
        <f>Assumptions!$A$8</f>
        <v/>
      </c>
      <c r="B20" s="6">
        <f>COUNTIFS(Bookings!$A$4:$A$103,"&lt;&gt;",Bookings!$H$4:$H$103,$A20)</f>
        <v/>
      </c>
      <c r="D20" s="12">
        <f>Assumptions!$C$8</f>
        <v/>
      </c>
      <c r="E20" s="6">
        <f>COUNTIFS(Bookings!$A$4:$A$103,"&lt;&gt;",Bookings!$E$4:$E$103,$D20)</f>
        <v/>
      </c>
      <c r="F20" s="23">
        <f>IFERROR(AVERAGEIF(Bookings!$E$4:$E$103,$D20,Bookings!$I$4:$I$103),"")</f>
        <v/>
      </c>
    </row>
    <row r="21"/>
    <row r="22"/>
    <row r="23">
      <c r="A23" s="11" t="inlineStr">
        <is>
          <t>Lead Time Mix</t>
        </is>
      </c>
      <c r="B23" s="11" t="n"/>
    </row>
    <row r="24" ht="28" customHeight="1">
      <c r="A24" s="4" t="inlineStr">
        <is>
          <t>Lead Time Band</t>
        </is>
      </c>
      <c r="B24" s="4" t="inlineStr">
        <is>
          <t>Bookings</t>
        </is>
      </c>
    </row>
    <row r="25">
      <c r="A25" s="14">
        <f>Assumptions!$F$4</f>
        <v/>
      </c>
      <c r="B25" s="8">
        <f>COUNTIFS(Bookings!$A$4:$A$103,"&lt;&gt;",Bookings!$J$4:$J$103,$A25)</f>
        <v/>
      </c>
    </row>
    <row r="26">
      <c r="A26" s="12">
        <f>Assumptions!$F$5</f>
        <v/>
      </c>
      <c r="B26" s="6">
        <f>COUNTIFS(Bookings!$A$4:$A$103,"&lt;&gt;",Bookings!$J$4:$J$103,$A26)</f>
        <v/>
      </c>
    </row>
    <row r="27">
      <c r="A27" s="14">
        <f>Assumptions!$F$6</f>
        <v/>
      </c>
      <c r="B27" s="8">
        <f>COUNTIFS(Bookings!$A$4:$A$103,"&lt;&gt;",Bookings!$J$4:$J$103,$A27)</f>
        <v/>
      </c>
    </row>
    <row r="28">
      <c r="A28" s="12">
        <f>Assumptions!$F$7</f>
        <v/>
      </c>
      <c r="B28" s="6">
        <f>COUNTIFS(Bookings!$A$4:$A$103,"&lt;&gt;",Bookings!$J$4:$J$103,$A28)</f>
        <v/>
      </c>
    </row>
  </sheetData>
  <mergeCells count="1">
    <mergeCell ref="A1:H1"/>
  </mergeCells>
  <conditionalFormatting sqref="B9:B10">
    <cfRule type="expression" priority="1" dxfId="0">
      <formula>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4" customWidth="1" min="3" max="3"/>
    <col width="14" customWidth="1" min="4" max="4"/>
    <col width="17" customWidth="1" min="5" max="5"/>
    <col width="11" customWidth="1" min="6" max="6"/>
    <col width="19" customWidth="1" min="7" max="7"/>
    <col width="15" customWidth="1" min="8" max="8"/>
    <col width="17" customWidth="1" min="9" max="9"/>
    <col width="18" customWidth="1" min="10" max="10"/>
    <col width="19" customWidth="1" min="11" max="11"/>
  </cols>
  <sheetData>
    <row r="1" ht="30" customHeight="1">
      <c r="A1" s="1" t="inlineStr">
        <is>
          <t>Pet Booking Lead Time Records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20" t="n"/>
    </row>
    <row r="2" ht="28" customHeight="1">
      <c r="A2" s="3" t="inlineStr">
        <is>
          <t>Enter one booking per row. Lead time uses calendar days from request to service; alerts are prompts for staff review.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28" customHeight="1">
      <c r="A3" s="4" t="inlineStr">
        <is>
          <t>Booking ID</t>
        </is>
      </c>
      <c r="B3" s="4" t="inlineStr">
        <is>
          <t>Pet Name</t>
        </is>
      </c>
      <c r="C3" s="4" t="inlineStr">
        <is>
          <t>Request Date</t>
        </is>
      </c>
      <c r="D3" s="4" t="inlineStr">
        <is>
          <t>Service Date</t>
        </is>
      </c>
      <c r="E3" s="4" t="inlineStr">
        <is>
          <t>Service Type</t>
        </is>
      </c>
      <c r="F3" s="4" t="inlineStr">
        <is>
          <t>Pet Count</t>
        </is>
      </c>
      <c r="G3" s="4" t="inlineStr">
        <is>
          <t>Assigned To</t>
        </is>
      </c>
      <c r="H3" s="4" t="inlineStr">
        <is>
          <t>Status</t>
        </is>
      </c>
      <c r="I3" s="4" t="inlineStr">
        <is>
          <t>Lead Time (Days)</t>
        </is>
      </c>
      <c r="J3" s="4" t="inlineStr">
        <is>
          <t>Lead Time Band</t>
        </is>
      </c>
      <c r="K3" s="4" t="inlineStr">
        <is>
          <t>Check Needed</t>
        </is>
      </c>
    </row>
    <row r="4">
      <c r="A4" s="15" t="inlineStr">
        <is>
          <t>BK-26-001</t>
        </is>
      </c>
      <c r="B4" s="15" t="inlineStr">
        <is>
          <t>Comet</t>
        </is>
      </c>
      <c r="C4" s="24" t="n">
        <v>46230</v>
      </c>
      <c r="D4" s="24" t="n">
        <v>46231</v>
      </c>
      <c r="E4" s="15" t="inlineStr">
        <is>
          <t>Grooming</t>
        </is>
      </c>
      <c r="F4" s="17" t="n">
        <v>1</v>
      </c>
      <c r="G4" s="15" t="inlineStr">
        <is>
          <t>Team Member A</t>
        </is>
      </c>
      <c r="H4" s="15" t="inlineStr">
        <is>
          <t>Completed</t>
        </is>
      </c>
      <c r="I4" s="6">
        <f>IF(OR($C4="",$D4="",NOT(ISNUMBER($C4)),NOT(ISNUMBER($D4))),"",IFERROR(IF($D4&lt;$C4,"",$D4-$C4),""))</f>
        <v/>
      </c>
      <c r="J4" s="12">
        <f>IF($I4="","",IFERROR(VLOOKUP($I4,Assumptions!$E$4:$F$7,2,TRUE),"Check thresholds"))</f>
        <v/>
      </c>
      <c r="K4" s="12">
        <f>IF($A4="","",IF(OR($C4="",$D4=""),"Missing dates",IF(OR(NOT(ISNUMBER($C4)),NOT(ISNUMBER($D4))),"Check dates",IF($D4&lt;$C4,"Check dates",IF($I4&gt;=Assumptions!$I$8,"Review capacity","")))))</f>
        <v/>
      </c>
    </row>
    <row r="5">
      <c r="A5" s="15" t="inlineStr">
        <is>
          <t>BK-26-002</t>
        </is>
      </c>
      <c r="B5" s="15" t="inlineStr">
        <is>
          <t>Waffles</t>
        </is>
      </c>
      <c r="C5" s="24" t="n">
        <v>46235</v>
      </c>
      <c r="D5" s="24" t="n">
        <v>46249</v>
      </c>
      <c r="E5" s="15" t="inlineStr">
        <is>
          <t>Boarding</t>
        </is>
      </c>
      <c r="F5" s="17" t="n">
        <v>2</v>
      </c>
      <c r="G5" s="15" t="inlineStr">
        <is>
          <t>Team Member B</t>
        </is>
      </c>
      <c r="H5" s="15" t="inlineStr">
        <is>
          <t>Completed</t>
        </is>
      </c>
      <c r="I5" s="8">
        <f>IF(OR($C5="",$D5="",NOT(ISNUMBER($C5)),NOT(ISNUMBER($D5))),"",IFERROR(IF($D5&lt;$C5,"",$D5-$C5),""))</f>
        <v/>
      </c>
      <c r="J5" s="14">
        <f>IF($I5="","",IFERROR(VLOOKUP($I5,Assumptions!$E$4:$F$7,2,TRUE),"Check thresholds"))</f>
        <v/>
      </c>
      <c r="K5" s="14">
        <f>IF($A5="","",IF(OR($C5="",$D5=""),"Missing dates",IF(OR(NOT(ISNUMBER($C5)),NOT(ISNUMBER($D5))),"Check dates",IF($D5&lt;$C5,"Check dates",IF($I5&gt;=Assumptions!$I$8,"Review capacity","")))))</f>
        <v/>
      </c>
    </row>
    <row r="6">
      <c r="A6" s="15" t="inlineStr">
        <is>
          <t>BK-26-003</t>
        </is>
      </c>
      <c r="B6" s="15" t="inlineStr">
        <is>
          <t>Juniper</t>
        </is>
      </c>
      <c r="C6" s="24" t="n">
        <v>46250</v>
      </c>
      <c r="D6" s="24" t="n">
        <v>46276</v>
      </c>
      <c r="E6" s="15" t="inlineStr">
        <is>
          <t>Daycare</t>
        </is>
      </c>
      <c r="F6" s="17" t="n">
        <v>1</v>
      </c>
      <c r="G6" s="15" t="inlineStr">
        <is>
          <t>Team Member C</t>
        </is>
      </c>
      <c r="H6" s="15" t="inlineStr">
        <is>
          <t>Confirmed</t>
        </is>
      </c>
      <c r="I6" s="6">
        <f>IF(OR($C6="",$D6="",NOT(ISNUMBER($C6)),NOT(ISNUMBER($D6))),"",IFERROR(IF($D6&lt;$C6,"",$D6-$C6),""))</f>
        <v/>
      </c>
      <c r="J6" s="12">
        <f>IF($I6="","",IFERROR(VLOOKUP($I6,Assumptions!$E$4:$F$7,2,TRUE),"Check thresholds"))</f>
        <v/>
      </c>
      <c r="K6" s="12">
        <f>IF($A6="","",IF(OR($C6="",$D6=""),"Missing dates",IF(OR(NOT(ISNUMBER($C6)),NOT(ISNUMBER($D6))),"Check dates",IF($D6&lt;$C6,"Check dates",IF($I6&gt;=Assumptions!$I$8,"Review capacity","")))))</f>
        <v/>
      </c>
    </row>
    <row r="7">
      <c r="A7" s="15" t="inlineStr">
        <is>
          <t>BK-26-004</t>
        </is>
      </c>
      <c r="B7" s="15" t="inlineStr">
        <is>
          <t>Orbit</t>
        </is>
      </c>
      <c r="C7" s="24" t="n">
        <v>46263</v>
      </c>
      <c r="D7" s="24" t="n">
        <v>46302</v>
      </c>
      <c r="E7" s="15" t="inlineStr">
        <is>
          <t>Pet Sitting</t>
        </is>
      </c>
      <c r="F7" s="17" t="n">
        <v>3</v>
      </c>
      <c r="G7" s="15" t="inlineStr">
        <is>
          <t>Team Member A</t>
        </is>
      </c>
      <c r="H7" s="15" t="inlineStr">
        <is>
          <t>Confirmed</t>
        </is>
      </c>
      <c r="I7" s="8">
        <f>IF(OR($C7="",$D7="",NOT(ISNUMBER($C7)),NOT(ISNUMBER($D7))),"",IFERROR(IF($D7&lt;$C7,"",$D7-$C7),""))</f>
        <v/>
      </c>
      <c r="J7" s="14">
        <f>IF($I7="","",IFERROR(VLOOKUP($I7,Assumptions!$E$4:$F$7,2,TRUE),"Check thresholds"))</f>
        <v/>
      </c>
      <c r="K7" s="14">
        <f>IF($A7="","",IF(OR($C7="",$D7=""),"Missing dates",IF(OR(NOT(ISNUMBER($C7)),NOT(ISNUMBER($D7))),"Check dates",IF($D7&lt;$C7,"Check dates",IF($I7&gt;=Assumptions!$I$8,"Review capacity","")))))</f>
        <v/>
      </c>
    </row>
    <row r="8">
      <c r="A8" s="15" t="inlineStr">
        <is>
          <t>BK-26-005</t>
        </is>
      </c>
      <c r="B8" s="15" t="inlineStr">
        <is>
          <t>Pickle</t>
        </is>
      </c>
      <c r="C8" s="24" t="n">
        <v>46257</v>
      </c>
      <c r="D8" s="24" t="n">
        <v>46264</v>
      </c>
      <c r="E8" s="15" t="inlineStr">
        <is>
          <t>Dog Walking</t>
        </is>
      </c>
      <c r="F8" s="17" t="n">
        <v>1</v>
      </c>
      <c r="G8" s="15" t="inlineStr">
        <is>
          <t>Team Member B</t>
        </is>
      </c>
      <c r="H8" s="15" t="inlineStr">
        <is>
          <t>Completed</t>
        </is>
      </c>
      <c r="I8" s="6">
        <f>IF(OR($C8="",$D8="",NOT(ISNUMBER($C8)),NOT(ISNUMBER($D8))),"",IFERROR(IF($D8&lt;$C8,"",$D8-$C8),""))</f>
        <v/>
      </c>
      <c r="J8" s="12">
        <f>IF($I8="","",IFERROR(VLOOKUP($I8,Assumptions!$E$4:$F$7,2,TRUE),"Check thresholds"))</f>
        <v/>
      </c>
      <c r="K8" s="12">
        <f>IF($A8="","",IF(OR($C8="",$D8=""),"Missing dates",IF(OR(NOT(ISNUMBER($C8)),NOT(ISNUMBER($D8))),"Check dates",IF($D8&lt;$C8,"Check dates",IF($I8&gt;=Assumptions!$I$8,"Review capacity","")))))</f>
        <v/>
      </c>
    </row>
    <row r="9">
      <c r="A9" s="15" t="inlineStr">
        <is>
          <t>BK-26-006</t>
        </is>
      </c>
      <c r="B9" s="15" t="inlineStr">
        <is>
          <t>Maple</t>
        </is>
      </c>
      <c r="C9" s="24" t="n">
        <v>46267</v>
      </c>
      <c r="D9" s="24" t="n">
        <v>46267</v>
      </c>
      <c r="E9" s="15" t="inlineStr">
        <is>
          <t>Grooming</t>
        </is>
      </c>
      <c r="F9" s="17" t="n">
        <v>1</v>
      </c>
      <c r="G9" s="15" t="inlineStr">
        <is>
          <t>Team Member C</t>
        </is>
      </c>
      <c r="H9" s="15" t="inlineStr">
        <is>
          <t>Completed</t>
        </is>
      </c>
      <c r="I9" s="8">
        <f>IF(OR($C9="",$D9="",NOT(ISNUMBER($C9)),NOT(ISNUMBER($D9))),"",IFERROR(IF($D9&lt;$C9,"",$D9-$C9),""))</f>
        <v/>
      </c>
      <c r="J9" s="14">
        <f>IF($I9="","",IFERROR(VLOOKUP($I9,Assumptions!$E$4:$F$7,2,TRUE),"Check thresholds"))</f>
        <v/>
      </c>
      <c r="K9" s="14">
        <f>IF($A9="","",IF(OR($C9="",$D9=""),"Missing dates",IF(OR(NOT(ISNUMBER($C9)),NOT(ISNUMBER($D9))),"Check dates",IF($D9&lt;$C9,"Check dates",IF($I9&gt;=Assumptions!$I$8,"Review capacity","")))))</f>
        <v/>
      </c>
    </row>
    <row r="10">
      <c r="A10" s="15" t="inlineStr">
        <is>
          <t>BK-26-007</t>
        </is>
      </c>
      <c r="B10" s="15" t="inlineStr">
        <is>
          <t>Nimbus</t>
        </is>
      </c>
      <c r="C10" s="24" t="n">
        <v>46270</v>
      </c>
      <c r="D10" s="24" t="n">
        <v>46295</v>
      </c>
      <c r="E10" s="15" t="inlineStr">
        <is>
          <t>Boarding</t>
        </is>
      </c>
      <c r="F10" s="17" t="n">
        <v>2</v>
      </c>
      <c r="G10" s="15" t="inlineStr">
        <is>
          <t>Unassigned</t>
        </is>
      </c>
      <c r="H10" s="15" t="inlineStr">
        <is>
          <t>Requested</t>
        </is>
      </c>
      <c r="I10" s="6">
        <f>IF(OR($C10="",$D10="",NOT(ISNUMBER($C10)),NOT(ISNUMBER($D10))),"",IFERROR(IF($D10&lt;$C10,"",$D10-$C10),""))</f>
        <v/>
      </c>
      <c r="J10" s="12">
        <f>IF($I10="","",IFERROR(VLOOKUP($I10,Assumptions!$E$4:$F$7,2,TRUE),"Check thresholds"))</f>
        <v/>
      </c>
      <c r="K10" s="12">
        <f>IF($A10="","",IF(OR($C10="",$D10=""),"Missing dates",IF(OR(NOT(ISNUMBER($C10)),NOT(ISNUMBER($D10))),"Check dates",IF($D10&lt;$C10,"Check dates",IF($I10&gt;=Assumptions!$I$8,"Review capacity","")))))</f>
        <v/>
      </c>
    </row>
    <row r="11">
      <c r="A11" s="15" t="inlineStr">
        <is>
          <t>BK-26-008</t>
        </is>
      </c>
      <c r="B11" s="15" t="inlineStr">
        <is>
          <t>Biscuit</t>
        </is>
      </c>
      <c r="C11" s="24" t="n">
        <v>46271</v>
      </c>
      <c r="D11" s="24" t="n">
        <v>46301</v>
      </c>
      <c r="E11" s="15" t="inlineStr">
        <is>
          <t>Pet Sitting</t>
        </is>
      </c>
      <c r="F11" s="17" t="n">
        <v>10</v>
      </c>
      <c r="G11" s="15" t="inlineStr">
        <is>
          <t>Team Member A</t>
        </is>
      </c>
      <c r="H11" s="15" t="inlineStr">
        <is>
          <t>Cancelled</t>
        </is>
      </c>
      <c r="I11" s="8">
        <f>IF(OR($C11="",$D11="",NOT(ISNUMBER($C11)),NOT(ISNUMBER($D11))),"",IFERROR(IF($D11&lt;$C11,"",$D11-$C11),""))</f>
        <v/>
      </c>
      <c r="J11" s="14">
        <f>IF($I11="","",IFERROR(VLOOKUP($I11,Assumptions!$E$4:$F$7,2,TRUE),"Check thresholds"))</f>
        <v/>
      </c>
      <c r="K11" s="14">
        <f>IF($A11="","",IF(OR($C11="",$D11=""),"Missing dates",IF(OR(NOT(ISNUMBER($C11)),NOT(ISNUMBER($D11))),"Check dates",IF($D11&lt;$C11,"Check dates",IF($I11&gt;=Assumptions!$I$8,"Review capacity","")))))</f>
        <v/>
      </c>
    </row>
    <row r="12">
      <c r="A12" s="15" t="inlineStr">
        <is>
          <t>BK-26-009</t>
        </is>
      </c>
      <c r="B12" s="15" t="inlineStr">
        <is>
          <t>Tinker</t>
        </is>
      </c>
      <c r="C12" s="24" t="n">
        <v>46273</v>
      </c>
      <c r="D12" s="24" t="n">
        <v>46287</v>
      </c>
      <c r="E12" s="15" t="inlineStr">
        <is>
          <t>Daycare</t>
        </is>
      </c>
      <c r="F12" s="17" t="n">
        <v>1</v>
      </c>
      <c r="G12" s="15" t="inlineStr">
        <is>
          <t>Team Member B</t>
        </is>
      </c>
      <c r="H12" s="15" t="inlineStr">
        <is>
          <t>Confirmed</t>
        </is>
      </c>
      <c r="I12" s="6">
        <f>IF(OR($C12="",$D12="",NOT(ISNUMBER($C12)),NOT(ISNUMBER($D12))),"",IFERROR(IF($D12&lt;$C12,"",$D12-$C12),""))</f>
        <v/>
      </c>
      <c r="J12" s="12">
        <f>IF($I12="","",IFERROR(VLOOKUP($I12,Assumptions!$E$4:$F$7,2,TRUE),"Check thresholds"))</f>
        <v/>
      </c>
      <c r="K12" s="12">
        <f>IF($A12="","",IF(OR($C12="",$D12=""),"Missing dates",IF(OR(NOT(ISNUMBER($C12)),NOT(ISNUMBER($D12))),"Check dates",IF($D12&lt;$C12,"Check dates",IF($I12&gt;=Assumptions!$I$8,"Review capacity","")))))</f>
        <v/>
      </c>
    </row>
    <row r="13">
      <c r="A13" s="15" t="inlineStr">
        <is>
          <t>BK-26-010</t>
        </is>
      </c>
      <c r="B13" s="15" t="inlineStr">
        <is>
          <t>Clover</t>
        </is>
      </c>
      <c r="C13" s="24" t="n">
        <v>46275</v>
      </c>
      <c r="D13" s="24" t="n">
        <v>46274</v>
      </c>
      <c r="E13" s="15" t="inlineStr">
        <is>
          <t>Dog Walking</t>
        </is>
      </c>
      <c r="F13" s="17" t="n">
        <v>1</v>
      </c>
      <c r="G13" s="15" t="inlineStr">
        <is>
          <t>Unassigned</t>
        </is>
      </c>
      <c r="H13" s="15" t="inlineStr">
        <is>
          <t>Requested</t>
        </is>
      </c>
      <c r="I13" s="8">
        <f>IF(OR($C13="",$D13="",NOT(ISNUMBER($C13)),NOT(ISNUMBER($D13))),"",IFERROR(IF($D13&lt;$C13,"",$D13-$C13),""))</f>
        <v/>
      </c>
      <c r="J13" s="14">
        <f>IF($I13="","",IFERROR(VLOOKUP($I13,Assumptions!$E$4:$F$7,2,TRUE),"Check thresholds"))</f>
        <v/>
      </c>
      <c r="K13" s="14">
        <f>IF($A13="","",IF(OR($C13="",$D13=""),"Missing dates",IF(OR(NOT(ISNUMBER($C13)),NOT(ISNUMBER($D13))),"Check dates",IF($D13&lt;$C13,"Check dates",IF($I13&gt;=Assumptions!$I$8,"Review capacity","")))))</f>
        <v/>
      </c>
    </row>
    <row r="14">
      <c r="A14" s="15" t="n"/>
      <c r="B14" s="15" t="n"/>
      <c r="C14" s="24" t="n"/>
      <c r="D14" s="24" t="n"/>
      <c r="E14" s="15" t="n"/>
      <c r="F14" s="17" t="n"/>
      <c r="G14" s="15" t="n"/>
      <c r="H14" s="15" t="n"/>
      <c r="I14" s="6">
        <f>IF(OR($C14="",$D14="",NOT(ISNUMBER($C14)),NOT(ISNUMBER($D14))),"",IFERROR(IF($D14&lt;$C14,"",$D14-$C14),""))</f>
        <v/>
      </c>
      <c r="J14" s="12">
        <f>IF($I14="","",IFERROR(VLOOKUP($I14,Assumptions!$E$4:$F$7,2,TRUE),"Check thresholds"))</f>
        <v/>
      </c>
      <c r="K14" s="12">
        <f>IF($A14="","",IF(OR($C14="",$D14=""),"Missing dates",IF(OR(NOT(ISNUMBER($C14)),NOT(ISNUMBER($D14))),"Check dates",IF($D14&lt;$C14,"Check dates",IF($I14&gt;=Assumptions!$I$8,"Review capacity","")))))</f>
        <v/>
      </c>
    </row>
    <row r="15">
      <c r="A15" s="15" t="n"/>
      <c r="B15" s="15" t="n"/>
      <c r="C15" s="24" t="n"/>
      <c r="D15" s="24" t="n"/>
      <c r="E15" s="15" t="n"/>
      <c r="F15" s="17" t="n"/>
      <c r="G15" s="15" t="n"/>
      <c r="H15" s="15" t="n"/>
      <c r="I15" s="8">
        <f>IF(OR($C15="",$D15="",NOT(ISNUMBER($C15)),NOT(ISNUMBER($D15))),"",IFERROR(IF($D15&lt;$C15,"",$D15-$C15),""))</f>
        <v/>
      </c>
      <c r="J15" s="14">
        <f>IF($I15="","",IFERROR(VLOOKUP($I15,Assumptions!$E$4:$F$7,2,TRUE),"Check thresholds"))</f>
        <v/>
      </c>
      <c r="K15" s="14">
        <f>IF($A15="","",IF(OR($C15="",$D15=""),"Missing dates",IF(OR(NOT(ISNUMBER($C15)),NOT(ISNUMBER($D15))),"Check dates",IF($D15&lt;$C15,"Check dates",IF($I15&gt;=Assumptions!$I$8,"Review capacity","")))))</f>
        <v/>
      </c>
    </row>
    <row r="16">
      <c r="A16" s="15" t="n"/>
      <c r="B16" s="15" t="n"/>
      <c r="C16" s="24" t="n"/>
      <c r="D16" s="24" t="n"/>
      <c r="E16" s="15" t="n"/>
      <c r="F16" s="17" t="n"/>
      <c r="G16" s="15" t="n"/>
      <c r="H16" s="15" t="n"/>
      <c r="I16" s="6">
        <f>IF(OR($C16="",$D16="",NOT(ISNUMBER($C16)),NOT(ISNUMBER($D16))),"",IFERROR(IF($D16&lt;$C16,"",$D16-$C16),""))</f>
        <v/>
      </c>
      <c r="J16" s="12">
        <f>IF($I16="","",IFERROR(VLOOKUP($I16,Assumptions!$E$4:$F$7,2,TRUE),"Check thresholds"))</f>
        <v/>
      </c>
      <c r="K16" s="12">
        <f>IF($A16="","",IF(OR($C16="",$D16=""),"Missing dates",IF(OR(NOT(ISNUMBER($C16)),NOT(ISNUMBER($D16))),"Check dates",IF($D16&lt;$C16,"Check dates",IF($I16&gt;=Assumptions!$I$8,"Review capacity","")))))</f>
        <v/>
      </c>
    </row>
    <row r="17">
      <c r="A17" s="15" t="n"/>
      <c r="B17" s="15" t="n"/>
      <c r="C17" s="24" t="n"/>
      <c r="D17" s="24" t="n"/>
      <c r="E17" s="15" t="n"/>
      <c r="F17" s="17" t="n"/>
      <c r="G17" s="15" t="n"/>
      <c r="H17" s="15" t="n"/>
      <c r="I17" s="8">
        <f>IF(OR($C17="",$D17="",NOT(ISNUMBER($C17)),NOT(ISNUMBER($D17))),"",IFERROR(IF($D17&lt;$C17,"",$D17-$C17),""))</f>
        <v/>
      </c>
      <c r="J17" s="14">
        <f>IF($I17="","",IFERROR(VLOOKUP($I17,Assumptions!$E$4:$F$7,2,TRUE),"Check thresholds"))</f>
        <v/>
      </c>
      <c r="K17" s="14">
        <f>IF($A17="","",IF(OR($C17="",$D17=""),"Missing dates",IF(OR(NOT(ISNUMBER($C17)),NOT(ISNUMBER($D17))),"Check dates",IF($D17&lt;$C17,"Check dates",IF($I17&gt;=Assumptions!$I$8,"Review capacity","")))))</f>
        <v/>
      </c>
    </row>
    <row r="18">
      <c r="A18" s="15" t="n"/>
      <c r="B18" s="15" t="n"/>
      <c r="C18" s="24" t="n"/>
      <c r="D18" s="24" t="n"/>
      <c r="E18" s="15" t="n"/>
      <c r="F18" s="17" t="n"/>
      <c r="G18" s="15" t="n"/>
      <c r="H18" s="15" t="n"/>
      <c r="I18" s="6">
        <f>IF(OR($C18="",$D18="",NOT(ISNUMBER($C18)),NOT(ISNUMBER($D18))),"",IFERROR(IF($D18&lt;$C18,"",$D18-$C18),""))</f>
        <v/>
      </c>
      <c r="J18" s="12">
        <f>IF($I18="","",IFERROR(VLOOKUP($I18,Assumptions!$E$4:$F$7,2,TRUE),"Check thresholds"))</f>
        <v/>
      </c>
      <c r="K18" s="12">
        <f>IF($A18="","",IF(OR($C18="",$D18=""),"Missing dates",IF(OR(NOT(ISNUMBER($C18)),NOT(ISNUMBER($D18))),"Check dates",IF($D18&lt;$C18,"Check dates",IF($I18&gt;=Assumptions!$I$8,"Review capacity","")))))</f>
        <v/>
      </c>
    </row>
    <row r="19">
      <c r="A19" s="15" t="n"/>
      <c r="B19" s="15" t="n"/>
      <c r="C19" s="24" t="n"/>
      <c r="D19" s="24" t="n"/>
      <c r="E19" s="15" t="n"/>
      <c r="F19" s="17" t="n"/>
      <c r="G19" s="15" t="n"/>
      <c r="H19" s="15" t="n"/>
      <c r="I19" s="8">
        <f>IF(OR($C19="",$D19="",NOT(ISNUMBER($C19)),NOT(ISNUMBER($D19))),"",IFERROR(IF($D19&lt;$C19,"",$D19-$C19),""))</f>
        <v/>
      </c>
      <c r="J19" s="14">
        <f>IF($I19="","",IFERROR(VLOOKUP($I19,Assumptions!$E$4:$F$7,2,TRUE),"Check thresholds"))</f>
        <v/>
      </c>
      <c r="K19" s="14">
        <f>IF($A19="","",IF(OR($C19="",$D19=""),"Missing dates",IF(OR(NOT(ISNUMBER($C19)),NOT(ISNUMBER($D19))),"Check dates",IF($D19&lt;$C19,"Check dates",IF($I19&gt;=Assumptions!$I$8,"Review capacity","")))))</f>
        <v/>
      </c>
    </row>
    <row r="20">
      <c r="A20" s="15" t="n"/>
      <c r="B20" s="15" t="n"/>
      <c r="C20" s="24" t="n"/>
      <c r="D20" s="24" t="n"/>
      <c r="E20" s="15" t="n"/>
      <c r="F20" s="17" t="n"/>
      <c r="G20" s="15" t="n"/>
      <c r="H20" s="15" t="n"/>
      <c r="I20" s="6">
        <f>IF(OR($C20="",$D20="",NOT(ISNUMBER($C20)),NOT(ISNUMBER($D20))),"",IFERROR(IF($D20&lt;$C20,"",$D20-$C20),""))</f>
        <v/>
      </c>
      <c r="J20" s="12">
        <f>IF($I20="","",IFERROR(VLOOKUP($I20,Assumptions!$E$4:$F$7,2,TRUE),"Check thresholds"))</f>
        <v/>
      </c>
      <c r="K20" s="12">
        <f>IF($A20="","",IF(OR($C20="",$D20=""),"Missing dates",IF(OR(NOT(ISNUMBER($C20)),NOT(ISNUMBER($D20))),"Check dates",IF($D20&lt;$C20,"Check dates",IF($I20&gt;=Assumptions!$I$8,"Review capacity","")))))</f>
        <v/>
      </c>
    </row>
    <row r="21">
      <c r="A21" s="15" t="n"/>
      <c r="B21" s="15" t="n"/>
      <c r="C21" s="24" t="n"/>
      <c r="D21" s="24" t="n"/>
      <c r="E21" s="15" t="n"/>
      <c r="F21" s="17" t="n"/>
      <c r="G21" s="15" t="n"/>
      <c r="H21" s="15" t="n"/>
      <c r="I21" s="8">
        <f>IF(OR($C21="",$D21="",NOT(ISNUMBER($C21)),NOT(ISNUMBER($D21))),"",IFERROR(IF($D21&lt;$C21,"",$D21-$C21),""))</f>
        <v/>
      </c>
      <c r="J21" s="14">
        <f>IF($I21="","",IFERROR(VLOOKUP($I21,Assumptions!$E$4:$F$7,2,TRUE),"Check thresholds"))</f>
        <v/>
      </c>
      <c r="K21" s="14">
        <f>IF($A21="","",IF(OR($C21="",$D21=""),"Missing dates",IF(OR(NOT(ISNUMBER($C21)),NOT(ISNUMBER($D21))),"Check dates",IF($D21&lt;$C21,"Check dates",IF($I21&gt;=Assumptions!$I$8,"Review capacity","")))))</f>
        <v/>
      </c>
    </row>
    <row r="22">
      <c r="A22" s="15" t="n"/>
      <c r="B22" s="15" t="n"/>
      <c r="C22" s="24" t="n"/>
      <c r="D22" s="24" t="n"/>
      <c r="E22" s="15" t="n"/>
      <c r="F22" s="17" t="n"/>
      <c r="G22" s="15" t="n"/>
      <c r="H22" s="15" t="n"/>
      <c r="I22" s="6">
        <f>IF(OR($C22="",$D22="",NOT(ISNUMBER($C22)),NOT(ISNUMBER($D22))),"",IFERROR(IF($D22&lt;$C22,"",$D22-$C22),""))</f>
        <v/>
      </c>
      <c r="J22" s="12">
        <f>IF($I22="","",IFERROR(VLOOKUP($I22,Assumptions!$E$4:$F$7,2,TRUE),"Check thresholds"))</f>
        <v/>
      </c>
      <c r="K22" s="12">
        <f>IF($A22="","",IF(OR($C22="",$D22=""),"Missing dates",IF(OR(NOT(ISNUMBER($C22)),NOT(ISNUMBER($D22))),"Check dates",IF($D22&lt;$C22,"Check dates",IF($I22&gt;=Assumptions!$I$8,"Review capacity","")))))</f>
        <v/>
      </c>
    </row>
    <row r="23">
      <c r="A23" s="15" t="n"/>
      <c r="B23" s="15" t="n"/>
      <c r="C23" s="24" t="n"/>
      <c r="D23" s="24" t="n"/>
      <c r="E23" s="15" t="n"/>
      <c r="F23" s="17" t="n"/>
      <c r="G23" s="15" t="n"/>
      <c r="H23" s="15" t="n"/>
      <c r="I23" s="8">
        <f>IF(OR($C23="",$D23="",NOT(ISNUMBER($C23)),NOT(ISNUMBER($D23))),"",IFERROR(IF($D23&lt;$C23,"",$D23-$C23),""))</f>
        <v/>
      </c>
      <c r="J23" s="14">
        <f>IF($I23="","",IFERROR(VLOOKUP($I23,Assumptions!$E$4:$F$7,2,TRUE),"Check thresholds"))</f>
        <v/>
      </c>
      <c r="K23" s="14">
        <f>IF($A23="","",IF(OR($C23="",$D23=""),"Missing dates",IF(OR(NOT(ISNUMBER($C23)),NOT(ISNUMBER($D23))),"Check dates",IF($D23&lt;$C23,"Check dates",IF($I23&gt;=Assumptions!$I$8,"Review capacity","")))))</f>
        <v/>
      </c>
    </row>
    <row r="24">
      <c r="A24" s="15" t="n"/>
      <c r="B24" s="15" t="n"/>
      <c r="C24" s="24" t="n"/>
      <c r="D24" s="24" t="n"/>
      <c r="E24" s="15" t="n"/>
      <c r="F24" s="17" t="n"/>
      <c r="G24" s="15" t="n"/>
      <c r="H24" s="15" t="n"/>
      <c r="I24" s="6">
        <f>IF(OR($C24="",$D24="",NOT(ISNUMBER($C24)),NOT(ISNUMBER($D24))),"",IFERROR(IF($D24&lt;$C24,"",$D24-$C24),""))</f>
        <v/>
      </c>
      <c r="J24" s="12">
        <f>IF($I24="","",IFERROR(VLOOKUP($I24,Assumptions!$E$4:$F$7,2,TRUE),"Check thresholds"))</f>
        <v/>
      </c>
      <c r="K24" s="12">
        <f>IF($A24="","",IF(OR($C24="",$D24=""),"Missing dates",IF(OR(NOT(ISNUMBER($C24)),NOT(ISNUMBER($D24))),"Check dates",IF($D24&lt;$C24,"Check dates",IF($I24&gt;=Assumptions!$I$8,"Review capacity","")))))</f>
        <v/>
      </c>
    </row>
    <row r="25">
      <c r="A25" s="15" t="n"/>
      <c r="B25" s="15" t="n"/>
      <c r="C25" s="24" t="n"/>
      <c r="D25" s="24" t="n"/>
      <c r="E25" s="15" t="n"/>
      <c r="F25" s="17" t="n"/>
      <c r="G25" s="15" t="n"/>
      <c r="H25" s="15" t="n"/>
      <c r="I25" s="8">
        <f>IF(OR($C25="",$D25="",NOT(ISNUMBER($C25)),NOT(ISNUMBER($D25))),"",IFERROR(IF($D25&lt;$C25,"",$D25-$C25),""))</f>
        <v/>
      </c>
      <c r="J25" s="14">
        <f>IF($I25="","",IFERROR(VLOOKUP($I25,Assumptions!$E$4:$F$7,2,TRUE),"Check thresholds"))</f>
        <v/>
      </c>
      <c r="K25" s="14">
        <f>IF($A25="","",IF(OR($C25="",$D25=""),"Missing dates",IF(OR(NOT(ISNUMBER($C25)),NOT(ISNUMBER($D25))),"Check dates",IF($D25&lt;$C25,"Check dates",IF($I25&gt;=Assumptions!$I$8,"Review capacity","")))))</f>
        <v/>
      </c>
    </row>
    <row r="26">
      <c r="A26" s="15" t="n"/>
      <c r="B26" s="15" t="n"/>
      <c r="C26" s="24" t="n"/>
      <c r="D26" s="24" t="n"/>
      <c r="E26" s="15" t="n"/>
      <c r="F26" s="17" t="n"/>
      <c r="G26" s="15" t="n"/>
      <c r="H26" s="15" t="n"/>
      <c r="I26" s="6">
        <f>IF(OR($C26="",$D26="",NOT(ISNUMBER($C26)),NOT(ISNUMBER($D26))),"",IFERROR(IF($D26&lt;$C26,"",$D26-$C26),""))</f>
        <v/>
      </c>
      <c r="J26" s="12">
        <f>IF($I26="","",IFERROR(VLOOKUP($I26,Assumptions!$E$4:$F$7,2,TRUE),"Check thresholds"))</f>
        <v/>
      </c>
      <c r="K26" s="12">
        <f>IF($A26="","",IF(OR($C26="",$D26=""),"Missing dates",IF(OR(NOT(ISNUMBER($C26)),NOT(ISNUMBER($D26))),"Check dates",IF($D26&lt;$C26,"Check dates",IF($I26&gt;=Assumptions!$I$8,"Review capacity","")))))</f>
        <v/>
      </c>
    </row>
    <row r="27">
      <c r="A27" s="15" t="n"/>
      <c r="B27" s="15" t="n"/>
      <c r="C27" s="24" t="n"/>
      <c r="D27" s="24" t="n"/>
      <c r="E27" s="15" t="n"/>
      <c r="F27" s="17" t="n"/>
      <c r="G27" s="15" t="n"/>
      <c r="H27" s="15" t="n"/>
      <c r="I27" s="8">
        <f>IF(OR($C27="",$D27="",NOT(ISNUMBER($C27)),NOT(ISNUMBER($D27))),"",IFERROR(IF($D27&lt;$C27,"",$D27-$C27),""))</f>
        <v/>
      </c>
      <c r="J27" s="14">
        <f>IF($I27="","",IFERROR(VLOOKUP($I27,Assumptions!$E$4:$F$7,2,TRUE),"Check thresholds"))</f>
        <v/>
      </c>
      <c r="K27" s="14">
        <f>IF($A27="","",IF(OR($C27="",$D27=""),"Missing dates",IF(OR(NOT(ISNUMBER($C27)),NOT(ISNUMBER($D27))),"Check dates",IF($D27&lt;$C27,"Check dates",IF($I27&gt;=Assumptions!$I$8,"Review capacity","")))))</f>
        <v/>
      </c>
    </row>
    <row r="28">
      <c r="A28" s="15" t="n"/>
      <c r="B28" s="15" t="n"/>
      <c r="C28" s="24" t="n"/>
      <c r="D28" s="24" t="n"/>
      <c r="E28" s="15" t="n"/>
      <c r="F28" s="17" t="n"/>
      <c r="G28" s="15" t="n"/>
      <c r="H28" s="15" t="n"/>
      <c r="I28" s="6">
        <f>IF(OR($C28="",$D28="",NOT(ISNUMBER($C28)),NOT(ISNUMBER($D28))),"",IFERROR(IF($D28&lt;$C28,"",$D28-$C28),""))</f>
        <v/>
      </c>
      <c r="J28" s="12">
        <f>IF($I28="","",IFERROR(VLOOKUP($I28,Assumptions!$E$4:$F$7,2,TRUE),"Check thresholds"))</f>
        <v/>
      </c>
      <c r="K28" s="12">
        <f>IF($A28="","",IF(OR($C28="",$D28=""),"Missing dates",IF(OR(NOT(ISNUMBER($C28)),NOT(ISNUMBER($D28))),"Check dates",IF($D28&lt;$C28,"Check dates",IF($I28&gt;=Assumptions!$I$8,"Review capacity","")))))</f>
        <v/>
      </c>
    </row>
    <row r="29">
      <c r="A29" s="15" t="n"/>
      <c r="B29" s="15" t="n"/>
      <c r="C29" s="24" t="n"/>
      <c r="D29" s="24" t="n"/>
      <c r="E29" s="15" t="n"/>
      <c r="F29" s="17" t="n"/>
      <c r="G29" s="15" t="n"/>
      <c r="H29" s="15" t="n"/>
      <c r="I29" s="8">
        <f>IF(OR($C29="",$D29="",NOT(ISNUMBER($C29)),NOT(ISNUMBER($D29))),"",IFERROR(IF($D29&lt;$C29,"",$D29-$C29),""))</f>
        <v/>
      </c>
      <c r="J29" s="14">
        <f>IF($I29="","",IFERROR(VLOOKUP($I29,Assumptions!$E$4:$F$7,2,TRUE),"Check thresholds"))</f>
        <v/>
      </c>
      <c r="K29" s="14">
        <f>IF($A29="","",IF(OR($C29="",$D29=""),"Missing dates",IF(OR(NOT(ISNUMBER($C29)),NOT(ISNUMBER($D29))),"Check dates",IF($D29&lt;$C29,"Check dates",IF($I29&gt;=Assumptions!$I$8,"Review capacity","")))))</f>
        <v/>
      </c>
    </row>
    <row r="30">
      <c r="A30" s="15" t="n"/>
      <c r="B30" s="15" t="n"/>
      <c r="C30" s="24" t="n"/>
      <c r="D30" s="24" t="n"/>
      <c r="E30" s="15" t="n"/>
      <c r="F30" s="17" t="n"/>
      <c r="G30" s="15" t="n"/>
      <c r="H30" s="15" t="n"/>
      <c r="I30" s="6">
        <f>IF(OR($C30="",$D30="",NOT(ISNUMBER($C30)),NOT(ISNUMBER($D30))),"",IFERROR(IF($D30&lt;$C30,"",$D30-$C30),""))</f>
        <v/>
      </c>
      <c r="J30" s="12">
        <f>IF($I30="","",IFERROR(VLOOKUP($I30,Assumptions!$E$4:$F$7,2,TRUE),"Check thresholds"))</f>
        <v/>
      </c>
      <c r="K30" s="12">
        <f>IF($A30="","",IF(OR($C30="",$D30=""),"Missing dates",IF(OR(NOT(ISNUMBER($C30)),NOT(ISNUMBER($D30))),"Check dates",IF($D30&lt;$C30,"Check dates",IF($I30&gt;=Assumptions!$I$8,"Review capacity","")))))</f>
        <v/>
      </c>
    </row>
    <row r="31">
      <c r="A31" s="15" t="n"/>
      <c r="B31" s="15" t="n"/>
      <c r="C31" s="24" t="n"/>
      <c r="D31" s="24" t="n"/>
      <c r="E31" s="15" t="n"/>
      <c r="F31" s="17" t="n"/>
      <c r="G31" s="15" t="n"/>
      <c r="H31" s="15" t="n"/>
      <c r="I31" s="8">
        <f>IF(OR($C31="",$D31="",NOT(ISNUMBER($C31)),NOT(ISNUMBER($D31))),"",IFERROR(IF($D31&lt;$C31,"",$D31-$C31),""))</f>
        <v/>
      </c>
      <c r="J31" s="14">
        <f>IF($I31="","",IFERROR(VLOOKUP($I31,Assumptions!$E$4:$F$7,2,TRUE),"Check thresholds"))</f>
        <v/>
      </c>
      <c r="K31" s="14">
        <f>IF($A31="","",IF(OR($C31="",$D31=""),"Missing dates",IF(OR(NOT(ISNUMBER($C31)),NOT(ISNUMBER($D31))),"Check dates",IF($D31&lt;$C31,"Check dates",IF($I31&gt;=Assumptions!$I$8,"Review capacity","")))))</f>
        <v/>
      </c>
    </row>
    <row r="32">
      <c r="A32" s="15" t="n"/>
      <c r="B32" s="15" t="n"/>
      <c r="C32" s="24" t="n"/>
      <c r="D32" s="24" t="n"/>
      <c r="E32" s="15" t="n"/>
      <c r="F32" s="17" t="n"/>
      <c r="G32" s="15" t="n"/>
      <c r="H32" s="15" t="n"/>
      <c r="I32" s="6">
        <f>IF(OR($C32="",$D32="",NOT(ISNUMBER($C32)),NOT(ISNUMBER($D32))),"",IFERROR(IF($D32&lt;$C32,"",$D32-$C32),""))</f>
        <v/>
      </c>
      <c r="J32" s="12">
        <f>IF($I32="","",IFERROR(VLOOKUP($I32,Assumptions!$E$4:$F$7,2,TRUE),"Check thresholds"))</f>
        <v/>
      </c>
      <c r="K32" s="12">
        <f>IF($A32="","",IF(OR($C32="",$D32=""),"Missing dates",IF(OR(NOT(ISNUMBER($C32)),NOT(ISNUMBER($D32))),"Check dates",IF($D32&lt;$C32,"Check dates",IF($I32&gt;=Assumptions!$I$8,"Review capacity","")))))</f>
        <v/>
      </c>
    </row>
    <row r="33">
      <c r="A33" s="15" t="n"/>
      <c r="B33" s="15" t="n"/>
      <c r="C33" s="24" t="n"/>
      <c r="D33" s="24" t="n"/>
      <c r="E33" s="15" t="n"/>
      <c r="F33" s="17" t="n"/>
      <c r="G33" s="15" t="n"/>
      <c r="H33" s="15" t="n"/>
      <c r="I33" s="8">
        <f>IF(OR($C33="",$D33="",NOT(ISNUMBER($C33)),NOT(ISNUMBER($D33))),"",IFERROR(IF($D33&lt;$C33,"",$D33-$C33),""))</f>
        <v/>
      </c>
      <c r="J33" s="14">
        <f>IF($I33="","",IFERROR(VLOOKUP($I33,Assumptions!$E$4:$F$7,2,TRUE),"Check thresholds"))</f>
        <v/>
      </c>
      <c r="K33" s="14">
        <f>IF($A33="","",IF(OR($C33="",$D33=""),"Missing dates",IF(OR(NOT(ISNUMBER($C33)),NOT(ISNUMBER($D33))),"Check dates",IF($D33&lt;$C33,"Check dates",IF($I33&gt;=Assumptions!$I$8,"Review capacity","")))))</f>
        <v/>
      </c>
    </row>
    <row r="34">
      <c r="A34" s="15" t="n"/>
      <c r="B34" s="15" t="n"/>
      <c r="C34" s="24" t="n"/>
      <c r="D34" s="24" t="n"/>
      <c r="E34" s="15" t="n"/>
      <c r="F34" s="17" t="n"/>
      <c r="G34" s="15" t="n"/>
      <c r="H34" s="15" t="n"/>
      <c r="I34" s="6">
        <f>IF(OR($C34="",$D34="",NOT(ISNUMBER($C34)),NOT(ISNUMBER($D34))),"",IFERROR(IF($D34&lt;$C34,"",$D34-$C34),""))</f>
        <v/>
      </c>
      <c r="J34" s="12">
        <f>IF($I34="","",IFERROR(VLOOKUP($I34,Assumptions!$E$4:$F$7,2,TRUE),"Check thresholds"))</f>
        <v/>
      </c>
      <c r="K34" s="12">
        <f>IF($A34="","",IF(OR($C34="",$D34=""),"Missing dates",IF(OR(NOT(ISNUMBER($C34)),NOT(ISNUMBER($D34))),"Check dates",IF($D34&lt;$C34,"Check dates",IF($I34&gt;=Assumptions!$I$8,"Review capacity","")))))</f>
        <v/>
      </c>
    </row>
    <row r="35">
      <c r="A35" s="15" t="n"/>
      <c r="B35" s="15" t="n"/>
      <c r="C35" s="24" t="n"/>
      <c r="D35" s="24" t="n"/>
      <c r="E35" s="15" t="n"/>
      <c r="F35" s="17" t="n"/>
      <c r="G35" s="15" t="n"/>
      <c r="H35" s="15" t="n"/>
      <c r="I35" s="8">
        <f>IF(OR($C35="",$D35="",NOT(ISNUMBER($C35)),NOT(ISNUMBER($D35))),"",IFERROR(IF($D35&lt;$C35,"",$D35-$C35),""))</f>
        <v/>
      </c>
      <c r="J35" s="14">
        <f>IF($I35="","",IFERROR(VLOOKUP($I35,Assumptions!$E$4:$F$7,2,TRUE),"Check thresholds"))</f>
        <v/>
      </c>
      <c r="K35" s="14">
        <f>IF($A35="","",IF(OR($C35="",$D35=""),"Missing dates",IF(OR(NOT(ISNUMBER($C35)),NOT(ISNUMBER($D35))),"Check dates",IF($D35&lt;$C35,"Check dates",IF($I35&gt;=Assumptions!$I$8,"Review capacity","")))))</f>
        <v/>
      </c>
    </row>
    <row r="36">
      <c r="A36" s="15" t="n"/>
      <c r="B36" s="15" t="n"/>
      <c r="C36" s="24" t="n"/>
      <c r="D36" s="24" t="n"/>
      <c r="E36" s="15" t="n"/>
      <c r="F36" s="17" t="n"/>
      <c r="G36" s="15" t="n"/>
      <c r="H36" s="15" t="n"/>
      <c r="I36" s="6">
        <f>IF(OR($C36="",$D36="",NOT(ISNUMBER($C36)),NOT(ISNUMBER($D36))),"",IFERROR(IF($D36&lt;$C36,"",$D36-$C36),""))</f>
        <v/>
      </c>
      <c r="J36" s="12">
        <f>IF($I36="","",IFERROR(VLOOKUP($I36,Assumptions!$E$4:$F$7,2,TRUE),"Check thresholds"))</f>
        <v/>
      </c>
      <c r="K36" s="12">
        <f>IF($A36="","",IF(OR($C36="",$D36=""),"Missing dates",IF(OR(NOT(ISNUMBER($C36)),NOT(ISNUMBER($D36))),"Check dates",IF($D36&lt;$C36,"Check dates",IF($I36&gt;=Assumptions!$I$8,"Review capacity","")))))</f>
        <v/>
      </c>
    </row>
    <row r="37">
      <c r="A37" s="15" t="n"/>
      <c r="B37" s="15" t="n"/>
      <c r="C37" s="24" t="n"/>
      <c r="D37" s="24" t="n"/>
      <c r="E37" s="15" t="n"/>
      <c r="F37" s="17" t="n"/>
      <c r="G37" s="15" t="n"/>
      <c r="H37" s="15" t="n"/>
      <c r="I37" s="8">
        <f>IF(OR($C37="",$D37="",NOT(ISNUMBER($C37)),NOT(ISNUMBER($D37))),"",IFERROR(IF($D37&lt;$C37,"",$D37-$C37),""))</f>
        <v/>
      </c>
      <c r="J37" s="14">
        <f>IF($I37="","",IFERROR(VLOOKUP($I37,Assumptions!$E$4:$F$7,2,TRUE),"Check thresholds"))</f>
        <v/>
      </c>
      <c r="K37" s="14">
        <f>IF($A37="","",IF(OR($C37="",$D37=""),"Missing dates",IF(OR(NOT(ISNUMBER($C37)),NOT(ISNUMBER($D37))),"Check dates",IF($D37&lt;$C37,"Check dates",IF($I37&gt;=Assumptions!$I$8,"Review capacity","")))))</f>
        <v/>
      </c>
    </row>
    <row r="38">
      <c r="A38" s="15" t="n"/>
      <c r="B38" s="15" t="n"/>
      <c r="C38" s="24" t="n"/>
      <c r="D38" s="24" t="n"/>
      <c r="E38" s="15" t="n"/>
      <c r="F38" s="17" t="n"/>
      <c r="G38" s="15" t="n"/>
      <c r="H38" s="15" t="n"/>
      <c r="I38" s="6">
        <f>IF(OR($C38="",$D38="",NOT(ISNUMBER($C38)),NOT(ISNUMBER($D38))),"",IFERROR(IF($D38&lt;$C38,"",$D38-$C38),""))</f>
        <v/>
      </c>
      <c r="J38" s="12">
        <f>IF($I38="","",IFERROR(VLOOKUP($I38,Assumptions!$E$4:$F$7,2,TRUE),"Check thresholds"))</f>
        <v/>
      </c>
      <c r="K38" s="12">
        <f>IF($A38="","",IF(OR($C38="",$D38=""),"Missing dates",IF(OR(NOT(ISNUMBER($C38)),NOT(ISNUMBER($D38))),"Check dates",IF($D38&lt;$C38,"Check dates",IF($I38&gt;=Assumptions!$I$8,"Review capacity","")))))</f>
        <v/>
      </c>
    </row>
    <row r="39">
      <c r="A39" s="15" t="n"/>
      <c r="B39" s="15" t="n"/>
      <c r="C39" s="24" t="n"/>
      <c r="D39" s="24" t="n"/>
      <c r="E39" s="15" t="n"/>
      <c r="F39" s="17" t="n"/>
      <c r="G39" s="15" t="n"/>
      <c r="H39" s="15" t="n"/>
      <c r="I39" s="8">
        <f>IF(OR($C39="",$D39="",NOT(ISNUMBER($C39)),NOT(ISNUMBER($D39))),"",IFERROR(IF($D39&lt;$C39,"",$D39-$C39),""))</f>
        <v/>
      </c>
      <c r="J39" s="14">
        <f>IF($I39="","",IFERROR(VLOOKUP($I39,Assumptions!$E$4:$F$7,2,TRUE),"Check thresholds"))</f>
        <v/>
      </c>
      <c r="K39" s="14">
        <f>IF($A39="","",IF(OR($C39="",$D39=""),"Missing dates",IF(OR(NOT(ISNUMBER($C39)),NOT(ISNUMBER($D39))),"Check dates",IF($D39&lt;$C39,"Check dates",IF($I39&gt;=Assumptions!$I$8,"Review capacity","")))))</f>
        <v/>
      </c>
    </row>
    <row r="40">
      <c r="A40" s="15" t="n"/>
      <c r="B40" s="15" t="n"/>
      <c r="C40" s="24" t="n"/>
      <c r="D40" s="24" t="n"/>
      <c r="E40" s="15" t="n"/>
      <c r="F40" s="17" t="n"/>
      <c r="G40" s="15" t="n"/>
      <c r="H40" s="15" t="n"/>
      <c r="I40" s="6">
        <f>IF(OR($C40="",$D40="",NOT(ISNUMBER($C40)),NOT(ISNUMBER($D40))),"",IFERROR(IF($D40&lt;$C40,"",$D40-$C40),""))</f>
        <v/>
      </c>
      <c r="J40" s="12">
        <f>IF($I40="","",IFERROR(VLOOKUP($I40,Assumptions!$E$4:$F$7,2,TRUE),"Check thresholds"))</f>
        <v/>
      </c>
      <c r="K40" s="12">
        <f>IF($A40="","",IF(OR($C40="",$D40=""),"Missing dates",IF(OR(NOT(ISNUMBER($C40)),NOT(ISNUMBER($D40))),"Check dates",IF($D40&lt;$C40,"Check dates",IF($I40&gt;=Assumptions!$I$8,"Review capacity","")))))</f>
        <v/>
      </c>
    </row>
    <row r="41">
      <c r="A41" s="15" t="n"/>
      <c r="B41" s="15" t="n"/>
      <c r="C41" s="24" t="n"/>
      <c r="D41" s="24" t="n"/>
      <c r="E41" s="15" t="n"/>
      <c r="F41" s="17" t="n"/>
      <c r="G41" s="15" t="n"/>
      <c r="H41" s="15" t="n"/>
      <c r="I41" s="8">
        <f>IF(OR($C41="",$D41="",NOT(ISNUMBER($C41)),NOT(ISNUMBER($D41))),"",IFERROR(IF($D41&lt;$C41,"",$D41-$C41),""))</f>
        <v/>
      </c>
      <c r="J41" s="14">
        <f>IF($I41="","",IFERROR(VLOOKUP($I41,Assumptions!$E$4:$F$7,2,TRUE),"Check thresholds"))</f>
        <v/>
      </c>
      <c r="K41" s="14">
        <f>IF($A41="","",IF(OR($C41="",$D41=""),"Missing dates",IF(OR(NOT(ISNUMBER($C41)),NOT(ISNUMBER($D41))),"Check dates",IF($D41&lt;$C41,"Check dates",IF($I41&gt;=Assumptions!$I$8,"Review capacity","")))))</f>
        <v/>
      </c>
    </row>
    <row r="42">
      <c r="A42" s="15" t="n"/>
      <c r="B42" s="15" t="n"/>
      <c r="C42" s="24" t="n"/>
      <c r="D42" s="24" t="n"/>
      <c r="E42" s="15" t="n"/>
      <c r="F42" s="17" t="n"/>
      <c r="G42" s="15" t="n"/>
      <c r="H42" s="15" t="n"/>
      <c r="I42" s="6">
        <f>IF(OR($C42="",$D42="",NOT(ISNUMBER($C42)),NOT(ISNUMBER($D42))),"",IFERROR(IF($D42&lt;$C42,"",$D42-$C42),""))</f>
        <v/>
      </c>
      <c r="J42" s="12">
        <f>IF($I42="","",IFERROR(VLOOKUP($I42,Assumptions!$E$4:$F$7,2,TRUE),"Check thresholds"))</f>
        <v/>
      </c>
      <c r="K42" s="12">
        <f>IF($A42="","",IF(OR($C42="",$D42=""),"Missing dates",IF(OR(NOT(ISNUMBER($C42)),NOT(ISNUMBER($D42))),"Check dates",IF($D42&lt;$C42,"Check dates",IF($I42&gt;=Assumptions!$I$8,"Review capacity","")))))</f>
        <v/>
      </c>
    </row>
    <row r="43">
      <c r="A43" s="15" t="n"/>
      <c r="B43" s="15" t="n"/>
      <c r="C43" s="24" t="n"/>
      <c r="D43" s="24" t="n"/>
      <c r="E43" s="15" t="n"/>
      <c r="F43" s="17" t="n"/>
      <c r="G43" s="15" t="n"/>
      <c r="H43" s="15" t="n"/>
      <c r="I43" s="8">
        <f>IF(OR($C43="",$D43="",NOT(ISNUMBER($C43)),NOT(ISNUMBER($D43))),"",IFERROR(IF($D43&lt;$C43,"",$D43-$C43),""))</f>
        <v/>
      </c>
      <c r="J43" s="14">
        <f>IF($I43="","",IFERROR(VLOOKUP($I43,Assumptions!$E$4:$F$7,2,TRUE),"Check thresholds"))</f>
        <v/>
      </c>
      <c r="K43" s="14">
        <f>IF($A43="","",IF(OR($C43="",$D43=""),"Missing dates",IF(OR(NOT(ISNUMBER($C43)),NOT(ISNUMBER($D43))),"Check dates",IF($D43&lt;$C43,"Check dates",IF($I43&gt;=Assumptions!$I$8,"Review capacity","")))))</f>
        <v/>
      </c>
    </row>
    <row r="44">
      <c r="A44" s="15" t="n"/>
      <c r="B44" s="15" t="n"/>
      <c r="C44" s="24" t="n"/>
      <c r="D44" s="24" t="n"/>
      <c r="E44" s="15" t="n"/>
      <c r="F44" s="17" t="n"/>
      <c r="G44" s="15" t="n"/>
      <c r="H44" s="15" t="n"/>
      <c r="I44" s="6">
        <f>IF(OR($C44="",$D44="",NOT(ISNUMBER($C44)),NOT(ISNUMBER($D44))),"",IFERROR(IF($D44&lt;$C44,"",$D44-$C44),""))</f>
        <v/>
      </c>
      <c r="J44" s="12">
        <f>IF($I44="","",IFERROR(VLOOKUP($I44,Assumptions!$E$4:$F$7,2,TRUE),"Check thresholds"))</f>
        <v/>
      </c>
      <c r="K44" s="12">
        <f>IF($A44="","",IF(OR($C44="",$D44=""),"Missing dates",IF(OR(NOT(ISNUMBER($C44)),NOT(ISNUMBER($D44))),"Check dates",IF($D44&lt;$C44,"Check dates",IF($I44&gt;=Assumptions!$I$8,"Review capacity","")))))</f>
        <v/>
      </c>
    </row>
    <row r="45">
      <c r="A45" s="15" t="n"/>
      <c r="B45" s="15" t="n"/>
      <c r="C45" s="24" t="n"/>
      <c r="D45" s="24" t="n"/>
      <c r="E45" s="15" t="n"/>
      <c r="F45" s="17" t="n"/>
      <c r="G45" s="15" t="n"/>
      <c r="H45" s="15" t="n"/>
      <c r="I45" s="8">
        <f>IF(OR($C45="",$D45="",NOT(ISNUMBER($C45)),NOT(ISNUMBER($D45))),"",IFERROR(IF($D45&lt;$C45,"",$D45-$C45),""))</f>
        <v/>
      </c>
      <c r="J45" s="14">
        <f>IF($I45="","",IFERROR(VLOOKUP($I45,Assumptions!$E$4:$F$7,2,TRUE),"Check thresholds"))</f>
        <v/>
      </c>
      <c r="K45" s="14">
        <f>IF($A45="","",IF(OR($C45="",$D45=""),"Missing dates",IF(OR(NOT(ISNUMBER($C45)),NOT(ISNUMBER($D45))),"Check dates",IF($D45&lt;$C45,"Check dates",IF($I45&gt;=Assumptions!$I$8,"Review capacity","")))))</f>
        <v/>
      </c>
    </row>
    <row r="46">
      <c r="A46" s="15" t="n"/>
      <c r="B46" s="15" t="n"/>
      <c r="C46" s="24" t="n"/>
      <c r="D46" s="24" t="n"/>
      <c r="E46" s="15" t="n"/>
      <c r="F46" s="17" t="n"/>
      <c r="G46" s="15" t="n"/>
      <c r="H46" s="15" t="n"/>
      <c r="I46" s="6">
        <f>IF(OR($C46="",$D46="",NOT(ISNUMBER($C46)),NOT(ISNUMBER($D46))),"",IFERROR(IF($D46&lt;$C46,"",$D46-$C46),""))</f>
        <v/>
      </c>
      <c r="J46" s="12">
        <f>IF($I46="","",IFERROR(VLOOKUP($I46,Assumptions!$E$4:$F$7,2,TRUE),"Check thresholds"))</f>
        <v/>
      </c>
      <c r="K46" s="12">
        <f>IF($A46="","",IF(OR($C46="",$D46=""),"Missing dates",IF(OR(NOT(ISNUMBER($C46)),NOT(ISNUMBER($D46))),"Check dates",IF($D46&lt;$C46,"Check dates",IF($I46&gt;=Assumptions!$I$8,"Review capacity","")))))</f>
        <v/>
      </c>
    </row>
    <row r="47">
      <c r="A47" s="15" t="n"/>
      <c r="B47" s="15" t="n"/>
      <c r="C47" s="24" t="n"/>
      <c r="D47" s="24" t="n"/>
      <c r="E47" s="15" t="n"/>
      <c r="F47" s="17" t="n"/>
      <c r="G47" s="15" t="n"/>
      <c r="H47" s="15" t="n"/>
      <c r="I47" s="8">
        <f>IF(OR($C47="",$D47="",NOT(ISNUMBER($C47)),NOT(ISNUMBER($D47))),"",IFERROR(IF($D47&lt;$C47,"",$D47-$C47),""))</f>
        <v/>
      </c>
      <c r="J47" s="14">
        <f>IF($I47="","",IFERROR(VLOOKUP($I47,Assumptions!$E$4:$F$7,2,TRUE),"Check thresholds"))</f>
        <v/>
      </c>
      <c r="K47" s="14">
        <f>IF($A47="","",IF(OR($C47="",$D47=""),"Missing dates",IF(OR(NOT(ISNUMBER($C47)),NOT(ISNUMBER($D47))),"Check dates",IF($D47&lt;$C47,"Check dates",IF($I47&gt;=Assumptions!$I$8,"Review capacity","")))))</f>
        <v/>
      </c>
    </row>
    <row r="48">
      <c r="A48" s="15" t="n"/>
      <c r="B48" s="15" t="n"/>
      <c r="C48" s="24" t="n"/>
      <c r="D48" s="24" t="n"/>
      <c r="E48" s="15" t="n"/>
      <c r="F48" s="17" t="n"/>
      <c r="G48" s="15" t="n"/>
      <c r="H48" s="15" t="n"/>
      <c r="I48" s="6">
        <f>IF(OR($C48="",$D48="",NOT(ISNUMBER($C48)),NOT(ISNUMBER($D48))),"",IFERROR(IF($D48&lt;$C48,"",$D48-$C48),""))</f>
        <v/>
      </c>
      <c r="J48" s="12">
        <f>IF($I48="","",IFERROR(VLOOKUP($I48,Assumptions!$E$4:$F$7,2,TRUE),"Check thresholds"))</f>
        <v/>
      </c>
      <c r="K48" s="12">
        <f>IF($A48="","",IF(OR($C48="",$D48=""),"Missing dates",IF(OR(NOT(ISNUMBER($C48)),NOT(ISNUMBER($D48))),"Check dates",IF($D48&lt;$C48,"Check dates",IF($I48&gt;=Assumptions!$I$8,"Review capacity","")))))</f>
        <v/>
      </c>
    </row>
    <row r="49">
      <c r="A49" s="15" t="n"/>
      <c r="B49" s="15" t="n"/>
      <c r="C49" s="24" t="n"/>
      <c r="D49" s="24" t="n"/>
      <c r="E49" s="15" t="n"/>
      <c r="F49" s="17" t="n"/>
      <c r="G49" s="15" t="n"/>
      <c r="H49" s="15" t="n"/>
      <c r="I49" s="8">
        <f>IF(OR($C49="",$D49="",NOT(ISNUMBER($C49)),NOT(ISNUMBER($D49))),"",IFERROR(IF($D49&lt;$C49,"",$D49-$C49),""))</f>
        <v/>
      </c>
      <c r="J49" s="14">
        <f>IF($I49="","",IFERROR(VLOOKUP($I49,Assumptions!$E$4:$F$7,2,TRUE),"Check thresholds"))</f>
        <v/>
      </c>
      <c r="K49" s="14">
        <f>IF($A49="","",IF(OR($C49="",$D49=""),"Missing dates",IF(OR(NOT(ISNUMBER($C49)),NOT(ISNUMBER($D49))),"Check dates",IF($D49&lt;$C49,"Check dates",IF($I49&gt;=Assumptions!$I$8,"Review capacity","")))))</f>
        <v/>
      </c>
    </row>
    <row r="50">
      <c r="A50" s="15" t="n"/>
      <c r="B50" s="15" t="n"/>
      <c r="C50" s="24" t="n"/>
      <c r="D50" s="24" t="n"/>
      <c r="E50" s="15" t="n"/>
      <c r="F50" s="17" t="n"/>
      <c r="G50" s="15" t="n"/>
      <c r="H50" s="15" t="n"/>
      <c r="I50" s="6">
        <f>IF(OR($C50="",$D50="",NOT(ISNUMBER($C50)),NOT(ISNUMBER($D50))),"",IFERROR(IF($D50&lt;$C50,"",$D50-$C50),""))</f>
        <v/>
      </c>
      <c r="J50" s="12">
        <f>IF($I50="","",IFERROR(VLOOKUP($I50,Assumptions!$E$4:$F$7,2,TRUE),"Check thresholds"))</f>
        <v/>
      </c>
      <c r="K50" s="12">
        <f>IF($A50="","",IF(OR($C50="",$D50=""),"Missing dates",IF(OR(NOT(ISNUMBER($C50)),NOT(ISNUMBER($D50))),"Check dates",IF($D50&lt;$C50,"Check dates",IF($I50&gt;=Assumptions!$I$8,"Review capacity","")))))</f>
        <v/>
      </c>
    </row>
    <row r="51">
      <c r="A51" s="15" t="n"/>
      <c r="B51" s="15" t="n"/>
      <c r="C51" s="24" t="n"/>
      <c r="D51" s="24" t="n"/>
      <c r="E51" s="15" t="n"/>
      <c r="F51" s="17" t="n"/>
      <c r="G51" s="15" t="n"/>
      <c r="H51" s="15" t="n"/>
      <c r="I51" s="8">
        <f>IF(OR($C51="",$D51="",NOT(ISNUMBER($C51)),NOT(ISNUMBER($D51))),"",IFERROR(IF($D51&lt;$C51,"",$D51-$C51),""))</f>
        <v/>
      </c>
      <c r="J51" s="14">
        <f>IF($I51="","",IFERROR(VLOOKUP($I51,Assumptions!$E$4:$F$7,2,TRUE),"Check thresholds"))</f>
        <v/>
      </c>
      <c r="K51" s="14">
        <f>IF($A51="","",IF(OR($C51="",$D51=""),"Missing dates",IF(OR(NOT(ISNUMBER($C51)),NOT(ISNUMBER($D51))),"Check dates",IF($D51&lt;$C51,"Check dates",IF($I51&gt;=Assumptions!$I$8,"Review capacity","")))))</f>
        <v/>
      </c>
    </row>
    <row r="52">
      <c r="A52" s="15" t="n"/>
      <c r="B52" s="15" t="n"/>
      <c r="C52" s="24" t="n"/>
      <c r="D52" s="24" t="n"/>
      <c r="E52" s="15" t="n"/>
      <c r="F52" s="17" t="n"/>
      <c r="G52" s="15" t="n"/>
      <c r="H52" s="15" t="n"/>
      <c r="I52" s="6">
        <f>IF(OR($C52="",$D52="",NOT(ISNUMBER($C52)),NOT(ISNUMBER($D52))),"",IFERROR(IF($D52&lt;$C52,"",$D52-$C52),""))</f>
        <v/>
      </c>
      <c r="J52" s="12">
        <f>IF($I52="","",IFERROR(VLOOKUP($I52,Assumptions!$E$4:$F$7,2,TRUE),"Check thresholds"))</f>
        <v/>
      </c>
      <c r="K52" s="12">
        <f>IF($A52="","",IF(OR($C52="",$D52=""),"Missing dates",IF(OR(NOT(ISNUMBER($C52)),NOT(ISNUMBER($D52))),"Check dates",IF($D52&lt;$C52,"Check dates",IF($I52&gt;=Assumptions!$I$8,"Review capacity","")))))</f>
        <v/>
      </c>
    </row>
    <row r="53">
      <c r="A53" s="15" t="n"/>
      <c r="B53" s="15" t="n"/>
      <c r="C53" s="24" t="n"/>
      <c r="D53" s="24" t="n"/>
      <c r="E53" s="15" t="n"/>
      <c r="F53" s="17" t="n"/>
      <c r="G53" s="15" t="n"/>
      <c r="H53" s="15" t="n"/>
      <c r="I53" s="8">
        <f>IF(OR($C53="",$D53="",NOT(ISNUMBER($C53)),NOT(ISNUMBER($D53))),"",IFERROR(IF($D53&lt;$C53,"",$D53-$C53),""))</f>
        <v/>
      </c>
      <c r="J53" s="14">
        <f>IF($I53="","",IFERROR(VLOOKUP($I53,Assumptions!$E$4:$F$7,2,TRUE),"Check thresholds"))</f>
        <v/>
      </c>
      <c r="K53" s="14">
        <f>IF($A53="","",IF(OR($C53="",$D53=""),"Missing dates",IF(OR(NOT(ISNUMBER($C53)),NOT(ISNUMBER($D53))),"Check dates",IF($D53&lt;$C53,"Check dates",IF($I53&gt;=Assumptions!$I$8,"Review capacity","")))))</f>
        <v/>
      </c>
    </row>
    <row r="54">
      <c r="A54" s="15" t="n"/>
      <c r="B54" s="15" t="n"/>
      <c r="C54" s="24" t="n"/>
      <c r="D54" s="24" t="n"/>
      <c r="E54" s="15" t="n"/>
      <c r="F54" s="17" t="n"/>
      <c r="G54" s="15" t="n"/>
      <c r="H54" s="15" t="n"/>
      <c r="I54" s="6">
        <f>IF(OR($C54="",$D54="",NOT(ISNUMBER($C54)),NOT(ISNUMBER($D54))),"",IFERROR(IF($D54&lt;$C54,"",$D54-$C54),""))</f>
        <v/>
      </c>
      <c r="J54" s="12">
        <f>IF($I54="","",IFERROR(VLOOKUP($I54,Assumptions!$E$4:$F$7,2,TRUE),"Check thresholds"))</f>
        <v/>
      </c>
      <c r="K54" s="12">
        <f>IF($A54="","",IF(OR($C54="",$D54=""),"Missing dates",IF(OR(NOT(ISNUMBER($C54)),NOT(ISNUMBER($D54))),"Check dates",IF($D54&lt;$C54,"Check dates",IF($I54&gt;=Assumptions!$I$8,"Review capacity","")))))</f>
        <v/>
      </c>
    </row>
    <row r="55">
      <c r="A55" s="15" t="n"/>
      <c r="B55" s="15" t="n"/>
      <c r="C55" s="24" t="n"/>
      <c r="D55" s="24" t="n"/>
      <c r="E55" s="15" t="n"/>
      <c r="F55" s="17" t="n"/>
      <c r="G55" s="15" t="n"/>
      <c r="H55" s="15" t="n"/>
      <c r="I55" s="8">
        <f>IF(OR($C55="",$D55="",NOT(ISNUMBER($C55)),NOT(ISNUMBER($D55))),"",IFERROR(IF($D55&lt;$C55,"",$D55-$C55),""))</f>
        <v/>
      </c>
      <c r="J55" s="14">
        <f>IF($I55="","",IFERROR(VLOOKUP($I55,Assumptions!$E$4:$F$7,2,TRUE),"Check thresholds"))</f>
        <v/>
      </c>
      <c r="K55" s="14">
        <f>IF($A55="","",IF(OR($C55="",$D55=""),"Missing dates",IF(OR(NOT(ISNUMBER($C55)),NOT(ISNUMBER($D55))),"Check dates",IF($D55&lt;$C55,"Check dates",IF($I55&gt;=Assumptions!$I$8,"Review capacity","")))))</f>
        <v/>
      </c>
    </row>
    <row r="56">
      <c r="A56" s="15" t="n"/>
      <c r="B56" s="15" t="n"/>
      <c r="C56" s="24" t="n"/>
      <c r="D56" s="24" t="n"/>
      <c r="E56" s="15" t="n"/>
      <c r="F56" s="17" t="n"/>
      <c r="G56" s="15" t="n"/>
      <c r="H56" s="15" t="n"/>
      <c r="I56" s="6">
        <f>IF(OR($C56="",$D56="",NOT(ISNUMBER($C56)),NOT(ISNUMBER($D56))),"",IFERROR(IF($D56&lt;$C56,"",$D56-$C56),""))</f>
        <v/>
      </c>
      <c r="J56" s="12">
        <f>IF($I56="","",IFERROR(VLOOKUP($I56,Assumptions!$E$4:$F$7,2,TRUE),"Check thresholds"))</f>
        <v/>
      </c>
      <c r="K56" s="12">
        <f>IF($A56="","",IF(OR($C56="",$D56=""),"Missing dates",IF(OR(NOT(ISNUMBER($C56)),NOT(ISNUMBER($D56))),"Check dates",IF($D56&lt;$C56,"Check dates",IF($I56&gt;=Assumptions!$I$8,"Review capacity","")))))</f>
        <v/>
      </c>
    </row>
    <row r="57">
      <c r="A57" s="15" t="n"/>
      <c r="B57" s="15" t="n"/>
      <c r="C57" s="24" t="n"/>
      <c r="D57" s="24" t="n"/>
      <c r="E57" s="15" t="n"/>
      <c r="F57" s="17" t="n"/>
      <c r="G57" s="15" t="n"/>
      <c r="H57" s="15" t="n"/>
      <c r="I57" s="8">
        <f>IF(OR($C57="",$D57="",NOT(ISNUMBER($C57)),NOT(ISNUMBER($D57))),"",IFERROR(IF($D57&lt;$C57,"",$D57-$C57),""))</f>
        <v/>
      </c>
      <c r="J57" s="14">
        <f>IF($I57="","",IFERROR(VLOOKUP($I57,Assumptions!$E$4:$F$7,2,TRUE),"Check thresholds"))</f>
        <v/>
      </c>
      <c r="K57" s="14">
        <f>IF($A57="","",IF(OR($C57="",$D57=""),"Missing dates",IF(OR(NOT(ISNUMBER($C57)),NOT(ISNUMBER($D57))),"Check dates",IF($D57&lt;$C57,"Check dates",IF($I57&gt;=Assumptions!$I$8,"Review capacity","")))))</f>
        <v/>
      </c>
    </row>
    <row r="58">
      <c r="A58" s="15" t="n"/>
      <c r="B58" s="15" t="n"/>
      <c r="C58" s="24" t="n"/>
      <c r="D58" s="24" t="n"/>
      <c r="E58" s="15" t="n"/>
      <c r="F58" s="17" t="n"/>
      <c r="G58" s="15" t="n"/>
      <c r="H58" s="15" t="n"/>
      <c r="I58" s="6">
        <f>IF(OR($C58="",$D58="",NOT(ISNUMBER($C58)),NOT(ISNUMBER($D58))),"",IFERROR(IF($D58&lt;$C58,"",$D58-$C58),""))</f>
        <v/>
      </c>
      <c r="J58" s="12">
        <f>IF($I58="","",IFERROR(VLOOKUP($I58,Assumptions!$E$4:$F$7,2,TRUE),"Check thresholds"))</f>
        <v/>
      </c>
      <c r="K58" s="12">
        <f>IF($A58="","",IF(OR($C58="",$D58=""),"Missing dates",IF(OR(NOT(ISNUMBER($C58)),NOT(ISNUMBER($D58))),"Check dates",IF($D58&lt;$C58,"Check dates",IF($I58&gt;=Assumptions!$I$8,"Review capacity","")))))</f>
        <v/>
      </c>
    </row>
    <row r="59">
      <c r="A59" s="15" t="n"/>
      <c r="B59" s="15" t="n"/>
      <c r="C59" s="24" t="n"/>
      <c r="D59" s="24" t="n"/>
      <c r="E59" s="15" t="n"/>
      <c r="F59" s="17" t="n"/>
      <c r="G59" s="15" t="n"/>
      <c r="H59" s="15" t="n"/>
      <c r="I59" s="8">
        <f>IF(OR($C59="",$D59="",NOT(ISNUMBER($C59)),NOT(ISNUMBER($D59))),"",IFERROR(IF($D59&lt;$C59,"",$D59-$C59),""))</f>
        <v/>
      </c>
      <c r="J59" s="14">
        <f>IF($I59="","",IFERROR(VLOOKUP($I59,Assumptions!$E$4:$F$7,2,TRUE),"Check thresholds"))</f>
        <v/>
      </c>
      <c r="K59" s="14">
        <f>IF($A59="","",IF(OR($C59="",$D59=""),"Missing dates",IF(OR(NOT(ISNUMBER($C59)),NOT(ISNUMBER($D59))),"Check dates",IF($D59&lt;$C59,"Check dates",IF($I59&gt;=Assumptions!$I$8,"Review capacity","")))))</f>
        <v/>
      </c>
    </row>
    <row r="60">
      <c r="A60" s="15" t="n"/>
      <c r="B60" s="15" t="n"/>
      <c r="C60" s="24" t="n"/>
      <c r="D60" s="24" t="n"/>
      <c r="E60" s="15" t="n"/>
      <c r="F60" s="17" t="n"/>
      <c r="G60" s="15" t="n"/>
      <c r="H60" s="15" t="n"/>
      <c r="I60" s="6">
        <f>IF(OR($C60="",$D60="",NOT(ISNUMBER($C60)),NOT(ISNUMBER($D60))),"",IFERROR(IF($D60&lt;$C60,"",$D60-$C60),""))</f>
        <v/>
      </c>
      <c r="J60" s="12">
        <f>IF($I60="","",IFERROR(VLOOKUP($I60,Assumptions!$E$4:$F$7,2,TRUE),"Check thresholds"))</f>
        <v/>
      </c>
      <c r="K60" s="12">
        <f>IF($A60="","",IF(OR($C60="",$D60=""),"Missing dates",IF(OR(NOT(ISNUMBER($C60)),NOT(ISNUMBER($D60))),"Check dates",IF($D60&lt;$C60,"Check dates",IF($I60&gt;=Assumptions!$I$8,"Review capacity","")))))</f>
        <v/>
      </c>
    </row>
    <row r="61">
      <c r="A61" s="15" t="n"/>
      <c r="B61" s="15" t="n"/>
      <c r="C61" s="24" t="n"/>
      <c r="D61" s="24" t="n"/>
      <c r="E61" s="15" t="n"/>
      <c r="F61" s="17" t="n"/>
      <c r="G61" s="15" t="n"/>
      <c r="H61" s="15" t="n"/>
      <c r="I61" s="8">
        <f>IF(OR($C61="",$D61="",NOT(ISNUMBER($C61)),NOT(ISNUMBER($D61))),"",IFERROR(IF($D61&lt;$C61,"",$D61-$C61),""))</f>
        <v/>
      </c>
      <c r="J61" s="14">
        <f>IF($I61="","",IFERROR(VLOOKUP($I61,Assumptions!$E$4:$F$7,2,TRUE),"Check thresholds"))</f>
        <v/>
      </c>
      <c r="K61" s="14">
        <f>IF($A61="","",IF(OR($C61="",$D61=""),"Missing dates",IF(OR(NOT(ISNUMBER($C61)),NOT(ISNUMBER($D61))),"Check dates",IF($D61&lt;$C61,"Check dates",IF($I61&gt;=Assumptions!$I$8,"Review capacity","")))))</f>
        <v/>
      </c>
    </row>
    <row r="62">
      <c r="A62" s="15" t="n"/>
      <c r="B62" s="15" t="n"/>
      <c r="C62" s="24" t="n"/>
      <c r="D62" s="24" t="n"/>
      <c r="E62" s="15" t="n"/>
      <c r="F62" s="17" t="n"/>
      <c r="G62" s="15" t="n"/>
      <c r="H62" s="15" t="n"/>
      <c r="I62" s="6">
        <f>IF(OR($C62="",$D62="",NOT(ISNUMBER($C62)),NOT(ISNUMBER($D62))),"",IFERROR(IF($D62&lt;$C62,"",$D62-$C62),""))</f>
        <v/>
      </c>
      <c r="J62" s="12">
        <f>IF($I62="","",IFERROR(VLOOKUP($I62,Assumptions!$E$4:$F$7,2,TRUE),"Check thresholds"))</f>
        <v/>
      </c>
      <c r="K62" s="12">
        <f>IF($A62="","",IF(OR($C62="",$D62=""),"Missing dates",IF(OR(NOT(ISNUMBER($C62)),NOT(ISNUMBER($D62))),"Check dates",IF($D62&lt;$C62,"Check dates",IF($I62&gt;=Assumptions!$I$8,"Review capacity","")))))</f>
        <v/>
      </c>
    </row>
    <row r="63">
      <c r="A63" s="15" t="n"/>
      <c r="B63" s="15" t="n"/>
      <c r="C63" s="24" t="n"/>
      <c r="D63" s="24" t="n"/>
      <c r="E63" s="15" t="n"/>
      <c r="F63" s="17" t="n"/>
      <c r="G63" s="15" t="n"/>
      <c r="H63" s="15" t="n"/>
      <c r="I63" s="8">
        <f>IF(OR($C63="",$D63="",NOT(ISNUMBER($C63)),NOT(ISNUMBER($D63))),"",IFERROR(IF($D63&lt;$C63,"",$D63-$C63),""))</f>
        <v/>
      </c>
      <c r="J63" s="14">
        <f>IF($I63="","",IFERROR(VLOOKUP($I63,Assumptions!$E$4:$F$7,2,TRUE),"Check thresholds"))</f>
        <v/>
      </c>
      <c r="K63" s="14">
        <f>IF($A63="","",IF(OR($C63="",$D63=""),"Missing dates",IF(OR(NOT(ISNUMBER($C63)),NOT(ISNUMBER($D63))),"Check dates",IF($D63&lt;$C63,"Check dates",IF($I63&gt;=Assumptions!$I$8,"Review capacity","")))))</f>
        <v/>
      </c>
    </row>
    <row r="64">
      <c r="A64" s="15" t="n"/>
      <c r="B64" s="15" t="n"/>
      <c r="C64" s="24" t="n"/>
      <c r="D64" s="24" t="n"/>
      <c r="E64" s="15" t="n"/>
      <c r="F64" s="17" t="n"/>
      <c r="G64" s="15" t="n"/>
      <c r="H64" s="15" t="n"/>
      <c r="I64" s="6">
        <f>IF(OR($C64="",$D64="",NOT(ISNUMBER($C64)),NOT(ISNUMBER($D64))),"",IFERROR(IF($D64&lt;$C64,"",$D64-$C64),""))</f>
        <v/>
      </c>
      <c r="J64" s="12">
        <f>IF($I64="","",IFERROR(VLOOKUP($I64,Assumptions!$E$4:$F$7,2,TRUE),"Check thresholds"))</f>
        <v/>
      </c>
      <c r="K64" s="12">
        <f>IF($A64="","",IF(OR($C64="",$D64=""),"Missing dates",IF(OR(NOT(ISNUMBER($C64)),NOT(ISNUMBER($D64))),"Check dates",IF($D64&lt;$C64,"Check dates",IF($I64&gt;=Assumptions!$I$8,"Review capacity","")))))</f>
        <v/>
      </c>
    </row>
    <row r="65">
      <c r="A65" s="15" t="n"/>
      <c r="B65" s="15" t="n"/>
      <c r="C65" s="24" t="n"/>
      <c r="D65" s="24" t="n"/>
      <c r="E65" s="15" t="n"/>
      <c r="F65" s="17" t="n"/>
      <c r="G65" s="15" t="n"/>
      <c r="H65" s="15" t="n"/>
      <c r="I65" s="8">
        <f>IF(OR($C65="",$D65="",NOT(ISNUMBER($C65)),NOT(ISNUMBER($D65))),"",IFERROR(IF($D65&lt;$C65,"",$D65-$C65),""))</f>
        <v/>
      </c>
      <c r="J65" s="14">
        <f>IF($I65="","",IFERROR(VLOOKUP($I65,Assumptions!$E$4:$F$7,2,TRUE),"Check thresholds"))</f>
        <v/>
      </c>
      <c r="K65" s="14">
        <f>IF($A65="","",IF(OR($C65="",$D65=""),"Missing dates",IF(OR(NOT(ISNUMBER($C65)),NOT(ISNUMBER($D65))),"Check dates",IF($D65&lt;$C65,"Check dates",IF($I65&gt;=Assumptions!$I$8,"Review capacity","")))))</f>
        <v/>
      </c>
    </row>
    <row r="66">
      <c r="A66" s="15" t="n"/>
      <c r="B66" s="15" t="n"/>
      <c r="C66" s="24" t="n"/>
      <c r="D66" s="24" t="n"/>
      <c r="E66" s="15" t="n"/>
      <c r="F66" s="17" t="n"/>
      <c r="G66" s="15" t="n"/>
      <c r="H66" s="15" t="n"/>
      <c r="I66" s="6">
        <f>IF(OR($C66="",$D66="",NOT(ISNUMBER($C66)),NOT(ISNUMBER($D66))),"",IFERROR(IF($D66&lt;$C66,"",$D66-$C66),""))</f>
        <v/>
      </c>
      <c r="J66" s="12">
        <f>IF($I66="","",IFERROR(VLOOKUP($I66,Assumptions!$E$4:$F$7,2,TRUE),"Check thresholds"))</f>
        <v/>
      </c>
      <c r="K66" s="12">
        <f>IF($A66="","",IF(OR($C66="",$D66=""),"Missing dates",IF(OR(NOT(ISNUMBER($C66)),NOT(ISNUMBER($D66))),"Check dates",IF($D66&lt;$C66,"Check dates",IF($I66&gt;=Assumptions!$I$8,"Review capacity","")))))</f>
        <v/>
      </c>
    </row>
    <row r="67">
      <c r="A67" s="15" t="n"/>
      <c r="B67" s="15" t="n"/>
      <c r="C67" s="24" t="n"/>
      <c r="D67" s="24" t="n"/>
      <c r="E67" s="15" t="n"/>
      <c r="F67" s="17" t="n"/>
      <c r="G67" s="15" t="n"/>
      <c r="H67" s="15" t="n"/>
      <c r="I67" s="8">
        <f>IF(OR($C67="",$D67="",NOT(ISNUMBER($C67)),NOT(ISNUMBER($D67))),"",IFERROR(IF($D67&lt;$C67,"",$D67-$C67),""))</f>
        <v/>
      </c>
      <c r="J67" s="14">
        <f>IF($I67="","",IFERROR(VLOOKUP($I67,Assumptions!$E$4:$F$7,2,TRUE),"Check thresholds"))</f>
        <v/>
      </c>
      <c r="K67" s="14">
        <f>IF($A67="","",IF(OR($C67="",$D67=""),"Missing dates",IF(OR(NOT(ISNUMBER($C67)),NOT(ISNUMBER($D67))),"Check dates",IF($D67&lt;$C67,"Check dates",IF($I67&gt;=Assumptions!$I$8,"Review capacity","")))))</f>
        <v/>
      </c>
    </row>
    <row r="68">
      <c r="A68" s="15" t="n"/>
      <c r="B68" s="15" t="n"/>
      <c r="C68" s="24" t="n"/>
      <c r="D68" s="24" t="n"/>
      <c r="E68" s="15" t="n"/>
      <c r="F68" s="17" t="n"/>
      <c r="G68" s="15" t="n"/>
      <c r="H68" s="15" t="n"/>
      <c r="I68" s="6">
        <f>IF(OR($C68="",$D68="",NOT(ISNUMBER($C68)),NOT(ISNUMBER($D68))),"",IFERROR(IF($D68&lt;$C68,"",$D68-$C68),""))</f>
        <v/>
      </c>
      <c r="J68" s="12">
        <f>IF($I68="","",IFERROR(VLOOKUP($I68,Assumptions!$E$4:$F$7,2,TRUE),"Check thresholds"))</f>
        <v/>
      </c>
      <c r="K68" s="12">
        <f>IF($A68="","",IF(OR($C68="",$D68=""),"Missing dates",IF(OR(NOT(ISNUMBER($C68)),NOT(ISNUMBER($D68))),"Check dates",IF($D68&lt;$C68,"Check dates",IF($I68&gt;=Assumptions!$I$8,"Review capacity","")))))</f>
        <v/>
      </c>
    </row>
    <row r="69">
      <c r="A69" s="15" t="n"/>
      <c r="B69" s="15" t="n"/>
      <c r="C69" s="24" t="n"/>
      <c r="D69" s="24" t="n"/>
      <c r="E69" s="15" t="n"/>
      <c r="F69" s="17" t="n"/>
      <c r="G69" s="15" t="n"/>
      <c r="H69" s="15" t="n"/>
      <c r="I69" s="8">
        <f>IF(OR($C69="",$D69="",NOT(ISNUMBER($C69)),NOT(ISNUMBER($D69))),"",IFERROR(IF($D69&lt;$C69,"",$D69-$C69),""))</f>
        <v/>
      </c>
      <c r="J69" s="14">
        <f>IF($I69="","",IFERROR(VLOOKUP($I69,Assumptions!$E$4:$F$7,2,TRUE),"Check thresholds"))</f>
        <v/>
      </c>
      <c r="K69" s="14">
        <f>IF($A69="","",IF(OR($C69="",$D69=""),"Missing dates",IF(OR(NOT(ISNUMBER($C69)),NOT(ISNUMBER($D69))),"Check dates",IF($D69&lt;$C69,"Check dates",IF($I69&gt;=Assumptions!$I$8,"Review capacity","")))))</f>
        <v/>
      </c>
    </row>
    <row r="70">
      <c r="A70" s="15" t="n"/>
      <c r="B70" s="15" t="n"/>
      <c r="C70" s="24" t="n"/>
      <c r="D70" s="24" t="n"/>
      <c r="E70" s="15" t="n"/>
      <c r="F70" s="17" t="n"/>
      <c r="G70" s="15" t="n"/>
      <c r="H70" s="15" t="n"/>
      <c r="I70" s="6">
        <f>IF(OR($C70="",$D70="",NOT(ISNUMBER($C70)),NOT(ISNUMBER($D70))),"",IFERROR(IF($D70&lt;$C70,"",$D70-$C70),""))</f>
        <v/>
      </c>
      <c r="J70" s="12">
        <f>IF($I70="","",IFERROR(VLOOKUP($I70,Assumptions!$E$4:$F$7,2,TRUE),"Check thresholds"))</f>
        <v/>
      </c>
      <c r="K70" s="12">
        <f>IF($A70="","",IF(OR($C70="",$D70=""),"Missing dates",IF(OR(NOT(ISNUMBER($C70)),NOT(ISNUMBER($D70))),"Check dates",IF($D70&lt;$C70,"Check dates",IF($I70&gt;=Assumptions!$I$8,"Review capacity","")))))</f>
        <v/>
      </c>
    </row>
    <row r="71">
      <c r="A71" s="15" t="n"/>
      <c r="B71" s="15" t="n"/>
      <c r="C71" s="24" t="n"/>
      <c r="D71" s="24" t="n"/>
      <c r="E71" s="15" t="n"/>
      <c r="F71" s="17" t="n"/>
      <c r="G71" s="15" t="n"/>
      <c r="H71" s="15" t="n"/>
      <c r="I71" s="8">
        <f>IF(OR($C71="",$D71="",NOT(ISNUMBER($C71)),NOT(ISNUMBER($D71))),"",IFERROR(IF($D71&lt;$C71,"",$D71-$C71),""))</f>
        <v/>
      </c>
      <c r="J71" s="14">
        <f>IF($I71="","",IFERROR(VLOOKUP($I71,Assumptions!$E$4:$F$7,2,TRUE),"Check thresholds"))</f>
        <v/>
      </c>
      <c r="K71" s="14">
        <f>IF($A71="","",IF(OR($C71="",$D71=""),"Missing dates",IF(OR(NOT(ISNUMBER($C71)),NOT(ISNUMBER($D71))),"Check dates",IF($D71&lt;$C71,"Check dates",IF($I71&gt;=Assumptions!$I$8,"Review capacity","")))))</f>
        <v/>
      </c>
    </row>
    <row r="72">
      <c r="A72" s="15" t="n"/>
      <c r="B72" s="15" t="n"/>
      <c r="C72" s="24" t="n"/>
      <c r="D72" s="24" t="n"/>
      <c r="E72" s="15" t="n"/>
      <c r="F72" s="17" t="n"/>
      <c r="G72" s="15" t="n"/>
      <c r="H72" s="15" t="n"/>
      <c r="I72" s="6">
        <f>IF(OR($C72="",$D72="",NOT(ISNUMBER($C72)),NOT(ISNUMBER($D72))),"",IFERROR(IF($D72&lt;$C72,"",$D72-$C72),""))</f>
        <v/>
      </c>
      <c r="J72" s="12">
        <f>IF($I72="","",IFERROR(VLOOKUP($I72,Assumptions!$E$4:$F$7,2,TRUE),"Check thresholds"))</f>
        <v/>
      </c>
      <c r="K72" s="12">
        <f>IF($A72="","",IF(OR($C72="",$D72=""),"Missing dates",IF(OR(NOT(ISNUMBER($C72)),NOT(ISNUMBER($D72))),"Check dates",IF($D72&lt;$C72,"Check dates",IF($I72&gt;=Assumptions!$I$8,"Review capacity","")))))</f>
        <v/>
      </c>
    </row>
    <row r="73">
      <c r="A73" s="15" t="n"/>
      <c r="B73" s="15" t="n"/>
      <c r="C73" s="24" t="n"/>
      <c r="D73" s="24" t="n"/>
      <c r="E73" s="15" t="n"/>
      <c r="F73" s="17" t="n"/>
      <c r="G73" s="15" t="n"/>
      <c r="H73" s="15" t="n"/>
      <c r="I73" s="8">
        <f>IF(OR($C73="",$D73="",NOT(ISNUMBER($C73)),NOT(ISNUMBER($D73))),"",IFERROR(IF($D73&lt;$C73,"",$D73-$C73),""))</f>
        <v/>
      </c>
      <c r="J73" s="14">
        <f>IF($I73="","",IFERROR(VLOOKUP($I73,Assumptions!$E$4:$F$7,2,TRUE),"Check thresholds"))</f>
        <v/>
      </c>
      <c r="K73" s="14">
        <f>IF($A73="","",IF(OR($C73="",$D73=""),"Missing dates",IF(OR(NOT(ISNUMBER($C73)),NOT(ISNUMBER($D73))),"Check dates",IF($D73&lt;$C73,"Check dates",IF($I73&gt;=Assumptions!$I$8,"Review capacity","")))))</f>
        <v/>
      </c>
    </row>
    <row r="74">
      <c r="A74" s="15" t="n"/>
      <c r="B74" s="15" t="n"/>
      <c r="C74" s="24" t="n"/>
      <c r="D74" s="24" t="n"/>
      <c r="E74" s="15" t="n"/>
      <c r="F74" s="17" t="n"/>
      <c r="G74" s="15" t="n"/>
      <c r="H74" s="15" t="n"/>
      <c r="I74" s="6">
        <f>IF(OR($C74="",$D74="",NOT(ISNUMBER($C74)),NOT(ISNUMBER($D74))),"",IFERROR(IF($D74&lt;$C74,"",$D74-$C74),""))</f>
        <v/>
      </c>
      <c r="J74" s="12">
        <f>IF($I74="","",IFERROR(VLOOKUP($I74,Assumptions!$E$4:$F$7,2,TRUE),"Check thresholds"))</f>
        <v/>
      </c>
      <c r="K74" s="12">
        <f>IF($A74="","",IF(OR($C74="",$D74=""),"Missing dates",IF(OR(NOT(ISNUMBER($C74)),NOT(ISNUMBER($D74))),"Check dates",IF($D74&lt;$C74,"Check dates",IF($I74&gt;=Assumptions!$I$8,"Review capacity","")))))</f>
        <v/>
      </c>
    </row>
    <row r="75">
      <c r="A75" s="15" t="n"/>
      <c r="B75" s="15" t="n"/>
      <c r="C75" s="24" t="n"/>
      <c r="D75" s="24" t="n"/>
      <c r="E75" s="15" t="n"/>
      <c r="F75" s="17" t="n"/>
      <c r="G75" s="15" t="n"/>
      <c r="H75" s="15" t="n"/>
      <c r="I75" s="8">
        <f>IF(OR($C75="",$D75="",NOT(ISNUMBER($C75)),NOT(ISNUMBER($D75))),"",IFERROR(IF($D75&lt;$C75,"",$D75-$C75),""))</f>
        <v/>
      </c>
      <c r="J75" s="14">
        <f>IF($I75="","",IFERROR(VLOOKUP($I75,Assumptions!$E$4:$F$7,2,TRUE),"Check thresholds"))</f>
        <v/>
      </c>
      <c r="K75" s="14">
        <f>IF($A75="","",IF(OR($C75="",$D75=""),"Missing dates",IF(OR(NOT(ISNUMBER($C75)),NOT(ISNUMBER($D75))),"Check dates",IF($D75&lt;$C75,"Check dates",IF($I75&gt;=Assumptions!$I$8,"Review capacity","")))))</f>
        <v/>
      </c>
    </row>
    <row r="76">
      <c r="A76" s="15" t="n"/>
      <c r="B76" s="15" t="n"/>
      <c r="C76" s="24" t="n"/>
      <c r="D76" s="24" t="n"/>
      <c r="E76" s="15" t="n"/>
      <c r="F76" s="17" t="n"/>
      <c r="G76" s="15" t="n"/>
      <c r="H76" s="15" t="n"/>
      <c r="I76" s="6">
        <f>IF(OR($C76="",$D76="",NOT(ISNUMBER($C76)),NOT(ISNUMBER($D76))),"",IFERROR(IF($D76&lt;$C76,"",$D76-$C76),""))</f>
        <v/>
      </c>
      <c r="J76" s="12">
        <f>IF($I76="","",IFERROR(VLOOKUP($I76,Assumptions!$E$4:$F$7,2,TRUE),"Check thresholds"))</f>
        <v/>
      </c>
      <c r="K76" s="12">
        <f>IF($A76="","",IF(OR($C76="",$D76=""),"Missing dates",IF(OR(NOT(ISNUMBER($C76)),NOT(ISNUMBER($D76))),"Check dates",IF($D76&lt;$C76,"Check dates",IF($I76&gt;=Assumptions!$I$8,"Review capacity","")))))</f>
        <v/>
      </c>
    </row>
    <row r="77">
      <c r="A77" s="15" t="n"/>
      <c r="B77" s="15" t="n"/>
      <c r="C77" s="24" t="n"/>
      <c r="D77" s="24" t="n"/>
      <c r="E77" s="15" t="n"/>
      <c r="F77" s="17" t="n"/>
      <c r="G77" s="15" t="n"/>
      <c r="H77" s="15" t="n"/>
      <c r="I77" s="8">
        <f>IF(OR($C77="",$D77="",NOT(ISNUMBER($C77)),NOT(ISNUMBER($D77))),"",IFERROR(IF($D77&lt;$C77,"",$D77-$C77),""))</f>
        <v/>
      </c>
      <c r="J77" s="14">
        <f>IF($I77="","",IFERROR(VLOOKUP($I77,Assumptions!$E$4:$F$7,2,TRUE),"Check thresholds"))</f>
        <v/>
      </c>
      <c r="K77" s="14">
        <f>IF($A77="","",IF(OR($C77="",$D77=""),"Missing dates",IF(OR(NOT(ISNUMBER($C77)),NOT(ISNUMBER($D77))),"Check dates",IF($D77&lt;$C77,"Check dates",IF($I77&gt;=Assumptions!$I$8,"Review capacity","")))))</f>
        <v/>
      </c>
    </row>
    <row r="78">
      <c r="A78" s="15" t="n"/>
      <c r="B78" s="15" t="n"/>
      <c r="C78" s="24" t="n"/>
      <c r="D78" s="24" t="n"/>
      <c r="E78" s="15" t="n"/>
      <c r="F78" s="17" t="n"/>
      <c r="G78" s="15" t="n"/>
      <c r="H78" s="15" t="n"/>
      <c r="I78" s="6">
        <f>IF(OR($C78="",$D78="",NOT(ISNUMBER($C78)),NOT(ISNUMBER($D78))),"",IFERROR(IF($D78&lt;$C78,"",$D78-$C78),""))</f>
        <v/>
      </c>
      <c r="J78" s="12">
        <f>IF($I78="","",IFERROR(VLOOKUP($I78,Assumptions!$E$4:$F$7,2,TRUE),"Check thresholds"))</f>
        <v/>
      </c>
      <c r="K78" s="12">
        <f>IF($A78="","",IF(OR($C78="",$D78=""),"Missing dates",IF(OR(NOT(ISNUMBER($C78)),NOT(ISNUMBER($D78))),"Check dates",IF($D78&lt;$C78,"Check dates",IF($I78&gt;=Assumptions!$I$8,"Review capacity","")))))</f>
        <v/>
      </c>
    </row>
    <row r="79">
      <c r="A79" s="15" t="n"/>
      <c r="B79" s="15" t="n"/>
      <c r="C79" s="24" t="n"/>
      <c r="D79" s="24" t="n"/>
      <c r="E79" s="15" t="n"/>
      <c r="F79" s="17" t="n"/>
      <c r="G79" s="15" t="n"/>
      <c r="H79" s="15" t="n"/>
      <c r="I79" s="8">
        <f>IF(OR($C79="",$D79="",NOT(ISNUMBER($C79)),NOT(ISNUMBER($D79))),"",IFERROR(IF($D79&lt;$C79,"",$D79-$C79),""))</f>
        <v/>
      </c>
      <c r="J79" s="14">
        <f>IF($I79="","",IFERROR(VLOOKUP($I79,Assumptions!$E$4:$F$7,2,TRUE),"Check thresholds"))</f>
        <v/>
      </c>
      <c r="K79" s="14">
        <f>IF($A79="","",IF(OR($C79="",$D79=""),"Missing dates",IF(OR(NOT(ISNUMBER($C79)),NOT(ISNUMBER($D79))),"Check dates",IF($D79&lt;$C79,"Check dates",IF($I79&gt;=Assumptions!$I$8,"Review capacity","")))))</f>
        <v/>
      </c>
    </row>
    <row r="80">
      <c r="A80" s="15" t="n"/>
      <c r="B80" s="15" t="n"/>
      <c r="C80" s="24" t="n"/>
      <c r="D80" s="24" t="n"/>
      <c r="E80" s="15" t="n"/>
      <c r="F80" s="17" t="n"/>
      <c r="G80" s="15" t="n"/>
      <c r="H80" s="15" t="n"/>
      <c r="I80" s="6">
        <f>IF(OR($C80="",$D80="",NOT(ISNUMBER($C80)),NOT(ISNUMBER($D80))),"",IFERROR(IF($D80&lt;$C80,"",$D80-$C80),""))</f>
        <v/>
      </c>
      <c r="J80" s="12">
        <f>IF($I80="","",IFERROR(VLOOKUP($I80,Assumptions!$E$4:$F$7,2,TRUE),"Check thresholds"))</f>
        <v/>
      </c>
      <c r="K80" s="12">
        <f>IF($A80="","",IF(OR($C80="",$D80=""),"Missing dates",IF(OR(NOT(ISNUMBER($C80)),NOT(ISNUMBER($D80))),"Check dates",IF($D80&lt;$C80,"Check dates",IF($I80&gt;=Assumptions!$I$8,"Review capacity","")))))</f>
        <v/>
      </c>
    </row>
    <row r="81">
      <c r="A81" s="15" t="n"/>
      <c r="B81" s="15" t="n"/>
      <c r="C81" s="24" t="n"/>
      <c r="D81" s="24" t="n"/>
      <c r="E81" s="15" t="n"/>
      <c r="F81" s="17" t="n"/>
      <c r="G81" s="15" t="n"/>
      <c r="H81" s="15" t="n"/>
      <c r="I81" s="8">
        <f>IF(OR($C81="",$D81="",NOT(ISNUMBER($C81)),NOT(ISNUMBER($D81))),"",IFERROR(IF($D81&lt;$C81,"",$D81-$C81),""))</f>
        <v/>
      </c>
      <c r="J81" s="14">
        <f>IF($I81="","",IFERROR(VLOOKUP($I81,Assumptions!$E$4:$F$7,2,TRUE),"Check thresholds"))</f>
        <v/>
      </c>
      <c r="K81" s="14">
        <f>IF($A81="","",IF(OR($C81="",$D81=""),"Missing dates",IF(OR(NOT(ISNUMBER($C81)),NOT(ISNUMBER($D81))),"Check dates",IF($D81&lt;$C81,"Check dates",IF($I81&gt;=Assumptions!$I$8,"Review capacity","")))))</f>
        <v/>
      </c>
    </row>
    <row r="82">
      <c r="A82" s="15" t="n"/>
      <c r="B82" s="15" t="n"/>
      <c r="C82" s="24" t="n"/>
      <c r="D82" s="24" t="n"/>
      <c r="E82" s="15" t="n"/>
      <c r="F82" s="17" t="n"/>
      <c r="G82" s="15" t="n"/>
      <c r="H82" s="15" t="n"/>
      <c r="I82" s="6">
        <f>IF(OR($C82="",$D82="",NOT(ISNUMBER($C82)),NOT(ISNUMBER($D82))),"",IFERROR(IF($D82&lt;$C82,"",$D82-$C82),""))</f>
        <v/>
      </c>
      <c r="J82" s="12">
        <f>IF($I82="","",IFERROR(VLOOKUP($I82,Assumptions!$E$4:$F$7,2,TRUE),"Check thresholds"))</f>
        <v/>
      </c>
      <c r="K82" s="12">
        <f>IF($A82="","",IF(OR($C82="",$D82=""),"Missing dates",IF(OR(NOT(ISNUMBER($C82)),NOT(ISNUMBER($D82))),"Check dates",IF($D82&lt;$C82,"Check dates",IF($I82&gt;=Assumptions!$I$8,"Review capacity","")))))</f>
        <v/>
      </c>
    </row>
    <row r="83">
      <c r="A83" s="15" t="n"/>
      <c r="B83" s="15" t="n"/>
      <c r="C83" s="24" t="n"/>
      <c r="D83" s="24" t="n"/>
      <c r="E83" s="15" t="n"/>
      <c r="F83" s="17" t="n"/>
      <c r="G83" s="15" t="n"/>
      <c r="H83" s="15" t="n"/>
      <c r="I83" s="8">
        <f>IF(OR($C83="",$D83="",NOT(ISNUMBER($C83)),NOT(ISNUMBER($D83))),"",IFERROR(IF($D83&lt;$C83,"",$D83-$C83),""))</f>
        <v/>
      </c>
      <c r="J83" s="14">
        <f>IF($I83="","",IFERROR(VLOOKUP($I83,Assumptions!$E$4:$F$7,2,TRUE),"Check thresholds"))</f>
        <v/>
      </c>
      <c r="K83" s="14">
        <f>IF($A83="","",IF(OR($C83="",$D83=""),"Missing dates",IF(OR(NOT(ISNUMBER($C83)),NOT(ISNUMBER($D83))),"Check dates",IF($D83&lt;$C83,"Check dates",IF($I83&gt;=Assumptions!$I$8,"Review capacity","")))))</f>
        <v/>
      </c>
    </row>
    <row r="84">
      <c r="A84" s="15" t="n"/>
      <c r="B84" s="15" t="n"/>
      <c r="C84" s="24" t="n"/>
      <c r="D84" s="24" t="n"/>
      <c r="E84" s="15" t="n"/>
      <c r="F84" s="17" t="n"/>
      <c r="G84" s="15" t="n"/>
      <c r="H84" s="15" t="n"/>
      <c r="I84" s="6">
        <f>IF(OR($C84="",$D84="",NOT(ISNUMBER($C84)),NOT(ISNUMBER($D84))),"",IFERROR(IF($D84&lt;$C84,"",$D84-$C84),""))</f>
        <v/>
      </c>
      <c r="J84" s="12">
        <f>IF($I84="","",IFERROR(VLOOKUP($I84,Assumptions!$E$4:$F$7,2,TRUE),"Check thresholds"))</f>
        <v/>
      </c>
      <c r="K84" s="12">
        <f>IF($A84="","",IF(OR($C84="",$D84=""),"Missing dates",IF(OR(NOT(ISNUMBER($C84)),NOT(ISNUMBER($D84))),"Check dates",IF($D84&lt;$C84,"Check dates",IF($I84&gt;=Assumptions!$I$8,"Review capacity","")))))</f>
        <v/>
      </c>
    </row>
    <row r="85">
      <c r="A85" s="15" t="n"/>
      <c r="B85" s="15" t="n"/>
      <c r="C85" s="24" t="n"/>
      <c r="D85" s="24" t="n"/>
      <c r="E85" s="15" t="n"/>
      <c r="F85" s="17" t="n"/>
      <c r="G85" s="15" t="n"/>
      <c r="H85" s="15" t="n"/>
      <c r="I85" s="8">
        <f>IF(OR($C85="",$D85="",NOT(ISNUMBER($C85)),NOT(ISNUMBER($D85))),"",IFERROR(IF($D85&lt;$C85,"",$D85-$C85),""))</f>
        <v/>
      </c>
      <c r="J85" s="14">
        <f>IF($I85="","",IFERROR(VLOOKUP($I85,Assumptions!$E$4:$F$7,2,TRUE),"Check thresholds"))</f>
        <v/>
      </c>
      <c r="K85" s="14">
        <f>IF($A85="","",IF(OR($C85="",$D85=""),"Missing dates",IF(OR(NOT(ISNUMBER($C85)),NOT(ISNUMBER($D85))),"Check dates",IF($D85&lt;$C85,"Check dates",IF($I85&gt;=Assumptions!$I$8,"Review capacity","")))))</f>
        <v/>
      </c>
    </row>
    <row r="86">
      <c r="A86" s="15" t="n"/>
      <c r="B86" s="15" t="n"/>
      <c r="C86" s="24" t="n"/>
      <c r="D86" s="24" t="n"/>
      <c r="E86" s="15" t="n"/>
      <c r="F86" s="17" t="n"/>
      <c r="G86" s="15" t="n"/>
      <c r="H86" s="15" t="n"/>
      <c r="I86" s="6">
        <f>IF(OR($C86="",$D86="",NOT(ISNUMBER($C86)),NOT(ISNUMBER($D86))),"",IFERROR(IF($D86&lt;$C86,"",$D86-$C86),""))</f>
        <v/>
      </c>
      <c r="J86" s="12">
        <f>IF($I86="","",IFERROR(VLOOKUP($I86,Assumptions!$E$4:$F$7,2,TRUE),"Check thresholds"))</f>
        <v/>
      </c>
      <c r="K86" s="12">
        <f>IF($A86="","",IF(OR($C86="",$D86=""),"Missing dates",IF(OR(NOT(ISNUMBER($C86)),NOT(ISNUMBER($D86))),"Check dates",IF($D86&lt;$C86,"Check dates",IF($I86&gt;=Assumptions!$I$8,"Review capacity","")))))</f>
        <v/>
      </c>
    </row>
    <row r="87">
      <c r="A87" s="15" t="n"/>
      <c r="B87" s="15" t="n"/>
      <c r="C87" s="24" t="n"/>
      <c r="D87" s="24" t="n"/>
      <c r="E87" s="15" t="n"/>
      <c r="F87" s="17" t="n"/>
      <c r="G87" s="15" t="n"/>
      <c r="H87" s="15" t="n"/>
      <c r="I87" s="8">
        <f>IF(OR($C87="",$D87="",NOT(ISNUMBER($C87)),NOT(ISNUMBER($D87))),"",IFERROR(IF($D87&lt;$C87,"",$D87-$C87),""))</f>
        <v/>
      </c>
      <c r="J87" s="14">
        <f>IF($I87="","",IFERROR(VLOOKUP($I87,Assumptions!$E$4:$F$7,2,TRUE),"Check thresholds"))</f>
        <v/>
      </c>
      <c r="K87" s="14">
        <f>IF($A87="","",IF(OR($C87="",$D87=""),"Missing dates",IF(OR(NOT(ISNUMBER($C87)),NOT(ISNUMBER($D87))),"Check dates",IF($D87&lt;$C87,"Check dates",IF($I87&gt;=Assumptions!$I$8,"Review capacity","")))))</f>
        <v/>
      </c>
    </row>
    <row r="88">
      <c r="A88" s="15" t="n"/>
      <c r="B88" s="15" t="n"/>
      <c r="C88" s="24" t="n"/>
      <c r="D88" s="24" t="n"/>
      <c r="E88" s="15" t="n"/>
      <c r="F88" s="17" t="n"/>
      <c r="G88" s="15" t="n"/>
      <c r="H88" s="15" t="n"/>
      <c r="I88" s="6">
        <f>IF(OR($C88="",$D88="",NOT(ISNUMBER($C88)),NOT(ISNUMBER($D88))),"",IFERROR(IF($D88&lt;$C88,"",$D88-$C88),""))</f>
        <v/>
      </c>
      <c r="J88" s="12">
        <f>IF($I88="","",IFERROR(VLOOKUP($I88,Assumptions!$E$4:$F$7,2,TRUE),"Check thresholds"))</f>
        <v/>
      </c>
      <c r="K88" s="12">
        <f>IF($A88="","",IF(OR($C88="",$D88=""),"Missing dates",IF(OR(NOT(ISNUMBER($C88)),NOT(ISNUMBER($D88))),"Check dates",IF($D88&lt;$C88,"Check dates",IF($I88&gt;=Assumptions!$I$8,"Review capacity","")))))</f>
        <v/>
      </c>
    </row>
    <row r="89">
      <c r="A89" s="15" t="n"/>
      <c r="B89" s="15" t="n"/>
      <c r="C89" s="24" t="n"/>
      <c r="D89" s="24" t="n"/>
      <c r="E89" s="15" t="n"/>
      <c r="F89" s="17" t="n"/>
      <c r="G89" s="15" t="n"/>
      <c r="H89" s="15" t="n"/>
      <c r="I89" s="8">
        <f>IF(OR($C89="",$D89="",NOT(ISNUMBER($C89)),NOT(ISNUMBER($D89))),"",IFERROR(IF($D89&lt;$C89,"",$D89-$C89),""))</f>
        <v/>
      </c>
      <c r="J89" s="14">
        <f>IF($I89="","",IFERROR(VLOOKUP($I89,Assumptions!$E$4:$F$7,2,TRUE),"Check thresholds"))</f>
        <v/>
      </c>
      <c r="K89" s="14">
        <f>IF($A89="","",IF(OR($C89="",$D89=""),"Missing dates",IF(OR(NOT(ISNUMBER($C89)),NOT(ISNUMBER($D89))),"Check dates",IF($D89&lt;$C89,"Check dates",IF($I89&gt;=Assumptions!$I$8,"Review capacity","")))))</f>
        <v/>
      </c>
    </row>
    <row r="90">
      <c r="A90" s="15" t="n"/>
      <c r="B90" s="15" t="n"/>
      <c r="C90" s="24" t="n"/>
      <c r="D90" s="24" t="n"/>
      <c r="E90" s="15" t="n"/>
      <c r="F90" s="17" t="n"/>
      <c r="G90" s="15" t="n"/>
      <c r="H90" s="15" t="n"/>
      <c r="I90" s="6">
        <f>IF(OR($C90="",$D90="",NOT(ISNUMBER($C90)),NOT(ISNUMBER($D90))),"",IFERROR(IF($D90&lt;$C90,"",$D90-$C90),""))</f>
        <v/>
      </c>
      <c r="J90" s="12">
        <f>IF($I90="","",IFERROR(VLOOKUP($I90,Assumptions!$E$4:$F$7,2,TRUE),"Check thresholds"))</f>
        <v/>
      </c>
      <c r="K90" s="12">
        <f>IF($A90="","",IF(OR($C90="",$D90=""),"Missing dates",IF(OR(NOT(ISNUMBER($C90)),NOT(ISNUMBER($D90))),"Check dates",IF($D90&lt;$C90,"Check dates",IF($I90&gt;=Assumptions!$I$8,"Review capacity","")))))</f>
        <v/>
      </c>
    </row>
    <row r="91">
      <c r="A91" s="15" t="n"/>
      <c r="B91" s="15" t="n"/>
      <c r="C91" s="24" t="n"/>
      <c r="D91" s="24" t="n"/>
      <c r="E91" s="15" t="n"/>
      <c r="F91" s="17" t="n"/>
      <c r="G91" s="15" t="n"/>
      <c r="H91" s="15" t="n"/>
      <c r="I91" s="8">
        <f>IF(OR($C91="",$D91="",NOT(ISNUMBER($C91)),NOT(ISNUMBER($D91))),"",IFERROR(IF($D91&lt;$C91,"",$D91-$C91),""))</f>
        <v/>
      </c>
      <c r="J91" s="14">
        <f>IF($I91="","",IFERROR(VLOOKUP($I91,Assumptions!$E$4:$F$7,2,TRUE),"Check thresholds"))</f>
        <v/>
      </c>
      <c r="K91" s="14">
        <f>IF($A91="","",IF(OR($C91="",$D91=""),"Missing dates",IF(OR(NOT(ISNUMBER($C91)),NOT(ISNUMBER($D91))),"Check dates",IF($D91&lt;$C91,"Check dates",IF($I91&gt;=Assumptions!$I$8,"Review capacity","")))))</f>
        <v/>
      </c>
    </row>
    <row r="92">
      <c r="A92" s="15" t="n"/>
      <c r="B92" s="15" t="n"/>
      <c r="C92" s="24" t="n"/>
      <c r="D92" s="24" t="n"/>
      <c r="E92" s="15" t="n"/>
      <c r="F92" s="17" t="n"/>
      <c r="G92" s="15" t="n"/>
      <c r="H92" s="15" t="n"/>
      <c r="I92" s="6">
        <f>IF(OR($C92="",$D92="",NOT(ISNUMBER($C92)),NOT(ISNUMBER($D92))),"",IFERROR(IF($D92&lt;$C92,"",$D92-$C92),""))</f>
        <v/>
      </c>
      <c r="J92" s="12">
        <f>IF($I92="","",IFERROR(VLOOKUP($I92,Assumptions!$E$4:$F$7,2,TRUE),"Check thresholds"))</f>
        <v/>
      </c>
      <c r="K92" s="12">
        <f>IF($A92="","",IF(OR($C92="",$D92=""),"Missing dates",IF(OR(NOT(ISNUMBER($C92)),NOT(ISNUMBER($D92))),"Check dates",IF($D92&lt;$C92,"Check dates",IF($I92&gt;=Assumptions!$I$8,"Review capacity","")))))</f>
        <v/>
      </c>
    </row>
    <row r="93">
      <c r="A93" s="15" t="n"/>
      <c r="B93" s="15" t="n"/>
      <c r="C93" s="24" t="n"/>
      <c r="D93" s="24" t="n"/>
      <c r="E93" s="15" t="n"/>
      <c r="F93" s="17" t="n"/>
      <c r="G93" s="15" t="n"/>
      <c r="H93" s="15" t="n"/>
      <c r="I93" s="8">
        <f>IF(OR($C93="",$D93="",NOT(ISNUMBER($C93)),NOT(ISNUMBER($D93))),"",IFERROR(IF($D93&lt;$C93,"",$D93-$C93),""))</f>
        <v/>
      </c>
      <c r="J93" s="14">
        <f>IF($I93="","",IFERROR(VLOOKUP($I93,Assumptions!$E$4:$F$7,2,TRUE),"Check thresholds"))</f>
        <v/>
      </c>
      <c r="K93" s="14">
        <f>IF($A93="","",IF(OR($C93="",$D93=""),"Missing dates",IF(OR(NOT(ISNUMBER($C93)),NOT(ISNUMBER($D93))),"Check dates",IF($D93&lt;$C93,"Check dates",IF($I93&gt;=Assumptions!$I$8,"Review capacity","")))))</f>
        <v/>
      </c>
    </row>
    <row r="94">
      <c r="A94" s="15" t="n"/>
      <c r="B94" s="15" t="n"/>
      <c r="C94" s="24" t="n"/>
      <c r="D94" s="24" t="n"/>
      <c r="E94" s="15" t="n"/>
      <c r="F94" s="17" t="n"/>
      <c r="G94" s="15" t="n"/>
      <c r="H94" s="15" t="n"/>
      <c r="I94" s="6">
        <f>IF(OR($C94="",$D94="",NOT(ISNUMBER($C94)),NOT(ISNUMBER($D94))),"",IFERROR(IF($D94&lt;$C94,"",$D94-$C94),""))</f>
        <v/>
      </c>
      <c r="J94" s="12">
        <f>IF($I94="","",IFERROR(VLOOKUP($I94,Assumptions!$E$4:$F$7,2,TRUE),"Check thresholds"))</f>
        <v/>
      </c>
      <c r="K94" s="12">
        <f>IF($A94="","",IF(OR($C94="",$D94=""),"Missing dates",IF(OR(NOT(ISNUMBER($C94)),NOT(ISNUMBER($D94))),"Check dates",IF($D94&lt;$C94,"Check dates",IF($I94&gt;=Assumptions!$I$8,"Review capacity","")))))</f>
        <v/>
      </c>
    </row>
    <row r="95">
      <c r="A95" s="15" t="n"/>
      <c r="B95" s="15" t="n"/>
      <c r="C95" s="24" t="n"/>
      <c r="D95" s="24" t="n"/>
      <c r="E95" s="15" t="n"/>
      <c r="F95" s="17" t="n"/>
      <c r="G95" s="15" t="n"/>
      <c r="H95" s="15" t="n"/>
      <c r="I95" s="8">
        <f>IF(OR($C95="",$D95="",NOT(ISNUMBER($C95)),NOT(ISNUMBER($D95))),"",IFERROR(IF($D95&lt;$C95,"",$D95-$C95),""))</f>
        <v/>
      </c>
      <c r="J95" s="14">
        <f>IF($I95="","",IFERROR(VLOOKUP($I95,Assumptions!$E$4:$F$7,2,TRUE),"Check thresholds"))</f>
        <v/>
      </c>
      <c r="K95" s="14">
        <f>IF($A95="","",IF(OR($C95="",$D95=""),"Missing dates",IF(OR(NOT(ISNUMBER($C95)),NOT(ISNUMBER($D95))),"Check dates",IF($D95&lt;$C95,"Check dates",IF($I95&gt;=Assumptions!$I$8,"Review capacity","")))))</f>
        <v/>
      </c>
    </row>
    <row r="96">
      <c r="A96" s="15" t="n"/>
      <c r="B96" s="15" t="n"/>
      <c r="C96" s="24" t="n"/>
      <c r="D96" s="24" t="n"/>
      <c r="E96" s="15" t="n"/>
      <c r="F96" s="17" t="n"/>
      <c r="G96" s="15" t="n"/>
      <c r="H96" s="15" t="n"/>
      <c r="I96" s="6">
        <f>IF(OR($C96="",$D96="",NOT(ISNUMBER($C96)),NOT(ISNUMBER($D96))),"",IFERROR(IF($D96&lt;$C96,"",$D96-$C96),""))</f>
        <v/>
      </c>
      <c r="J96" s="12">
        <f>IF($I96="","",IFERROR(VLOOKUP($I96,Assumptions!$E$4:$F$7,2,TRUE),"Check thresholds"))</f>
        <v/>
      </c>
      <c r="K96" s="12">
        <f>IF($A96="","",IF(OR($C96="",$D96=""),"Missing dates",IF(OR(NOT(ISNUMBER($C96)),NOT(ISNUMBER($D96))),"Check dates",IF($D96&lt;$C96,"Check dates",IF($I96&gt;=Assumptions!$I$8,"Review capacity","")))))</f>
        <v/>
      </c>
    </row>
    <row r="97">
      <c r="A97" s="15" t="n"/>
      <c r="B97" s="15" t="n"/>
      <c r="C97" s="24" t="n"/>
      <c r="D97" s="24" t="n"/>
      <c r="E97" s="15" t="n"/>
      <c r="F97" s="17" t="n"/>
      <c r="G97" s="15" t="n"/>
      <c r="H97" s="15" t="n"/>
      <c r="I97" s="8">
        <f>IF(OR($C97="",$D97="",NOT(ISNUMBER($C97)),NOT(ISNUMBER($D97))),"",IFERROR(IF($D97&lt;$C97,"",$D97-$C97),""))</f>
        <v/>
      </c>
      <c r="J97" s="14">
        <f>IF($I97="","",IFERROR(VLOOKUP($I97,Assumptions!$E$4:$F$7,2,TRUE),"Check thresholds"))</f>
        <v/>
      </c>
      <c r="K97" s="14">
        <f>IF($A97="","",IF(OR($C97="",$D97=""),"Missing dates",IF(OR(NOT(ISNUMBER($C97)),NOT(ISNUMBER($D97))),"Check dates",IF($D97&lt;$C97,"Check dates",IF($I97&gt;=Assumptions!$I$8,"Review capacity","")))))</f>
        <v/>
      </c>
    </row>
    <row r="98">
      <c r="A98" s="15" t="n"/>
      <c r="B98" s="15" t="n"/>
      <c r="C98" s="24" t="n"/>
      <c r="D98" s="24" t="n"/>
      <c r="E98" s="15" t="n"/>
      <c r="F98" s="17" t="n"/>
      <c r="G98" s="15" t="n"/>
      <c r="H98" s="15" t="n"/>
      <c r="I98" s="6">
        <f>IF(OR($C98="",$D98="",NOT(ISNUMBER($C98)),NOT(ISNUMBER($D98))),"",IFERROR(IF($D98&lt;$C98,"",$D98-$C98),""))</f>
        <v/>
      </c>
      <c r="J98" s="12">
        <f>IF($I98="","",IFERROR(VLOOKUP($I98,Assumptions!$E$4:$F$7,2,TRUE),"Check thresholds"))</f>
        <v/>
      </c>
      <c r="K98" s="12">
        <f>IF($A98="","",IF(OR($C98="",$D98=""),"Missing dates",IF(OR(NOT(ISNUMBER($C98)),NOT(ISNUMBER($D98))),"Check dates",IF($D98&lt;$C98,"Check dates",IF($I98&gt;=Assumptions!$I$8,"Review capacity","")))))</f>
        <v/>
      </c>
    </row>
    <row r="99">
      <c r="A99" s="15" t="n"/>
      <c r="B99" s="15" t="n"/>
      <c r="C99" s="24" t="n"/>
      <c r="D99" s="24" t="n"/>
      <c r="E99" s="15" t="n"/>
      <c r="F99" s="17" t="n"/>
      <c r="G99" s="15" t="n"/>
      <c r="H99" s="15" t="n"/>
      <c r="I99" s="8">
        <f>IF(OR($C99="",$D99="",NOT(ISNUMBER($C99)),NOT(ISNUMBER($D99))),"",IFERROR(IF($D99&lt;$C99,"",$D99-$C99),""))</f>
        <v/>
      </c>
      <c r="J99" s="14">
        <f>IF($I99="","",IFERROR(VLOOKUP($I99,Assumptions!$E$4:$F$7,2,TRUE),"Check thresholds"))</f>
        <v/>
      </c>
      <c r="K99" s="14">
        <f>IF($A99="","",IF(OR($C99="",$D99=""),"Missing dates",IF(OR(NOT(ISNUMBER($C99)),NOT(ISNUMBER($D99))),"Check dates",IF($D99&lt;$C99,"Check dates",IF($I99&gt;=Assumptions!$I$8,"Review capacity","")))))</f>
        <v/>
      </c>
    </row>
    <row r="100">
      <c r="A100" s="15" t="n"/>
      <c r="B100" s="15" t="n"/>
      <c r="C100" s="24" t="n"/>
      <c r="D100" s="24" t="n"/>
      <c r="E100" s="15" t="n"/>
      <c r="F100" s="17" t="n"/>
      <c r="G100" s="15" t="n"/>
      <c r="H100" s="15" t="n"/>
      <c r="I100" s="6">
        <f>IF(OR($C100="",$D100="",NOT(ISNUMBER($C100)),NOT(ISNUMBER($D100))),"",IFERROR(IF($D100&lt;$C100,"",$D100-$C100),""))</f>
        <v/>
      </c>
      <c r="J100" s="12">
        <f>IF($I100="","",IFERROR(VLOOKUP($I100,Assumptions!$E$4:$F$7,2,TRUE),"Check thresholds"))</f>
        <v/>
      </c>
      <c r="K100" s="12">
        <f>IF($A100="","",IF(OR($C100="",$D100=""),"Missing dates",IF(OR(NOT(ISNUMBER($C100)),NOT(ISNUMBER($D100))),"Check dates",IF($D100&lt;$C100,"Check dates",IF($I100&gt;=Assumptions!$I$8,"Review capacity","")))))</f>
        <v/>
      </c>
    </row>
    <row r="101">
      <c r="A101" s="15" t="n"/>
      <c r="B101" s="15" t="n"/>
      <c r="C101" s="24" t="n"/>
      <c r="D101" s="24" t="n"/>
      <c r="E101" s="15" t="n"/>
      <c r="F101" s="17" t="n"/>
      <c r="G101" s="15" t="n"/>
      <c r="H101" s="15" t="n"/>
      <c r="I101" s="8">
        <f>IF(OR($C101="",$D101="",NOT(ISNUMBER($C101)),NOT(ISNUMBER($D101))),"",IFERROR(IF($D101&lt;$C101,"",$D101-$C101),""))</f>
        <v/>
      </c>
      <c r="J101" s="14">
        <f>IF($I101="","",IFERROR(VLOOKUP($I101,Assumptions!$E$4:$F$7,2,TRUE),"Check thresholds"))</f>
        <v/>
      </c>
      <c r="K101" s="14">
        <f>IF($A101="","",IF(OR($C101="",$D101=""),"Missing dates",IF(OR(NOT(ISNUMBER($C101)),NOT(ISNUMBER($D101))),"Check dates",IF($D101&lt;$C101,"Check dates",IF($I101&gt;=Assumptions!$I$8,"Review capacity","")))))</f>
        <v/>
      </c>
    </row>
    <row r="102">
      <c r="A102" s="15" t="n"/>
      <c r="B102" s="15" t="n"/>
      <c r="C102" s="24" t="n"/>
      <c r="D102" s="24" t="n"/>
      <c r="E102" s="15" t="n"/>
      <c r="F102" s="17" t="n"/>
      <c r="G102" s="15" t="n"/>
      <c r="H102" s="15" t="n"/>
      <c r="I102" s="6">
        <f>IF(OR($C102="",$D102="",NOT(ISNUMBER($C102)),NOT(ISNUMBER($D102))),"",IFERROR(IF($D102&lt;$C102,"",$D102-$C102),""))</f>
        <v/>
      </c>
      <c r="J102" s="12">
        <f>IF($I102="","",IFERROR(VLOOKUP($I102,Assumptions!$E$4:$F$7,2,TRUE),"Check thresholds"))</f>
        <v/>
      </c>
      <c r="K102" s="12">
        <f>IF($A102="","",IF(OR($C102="",$D102=""),"Missing dates",IF(OR(NOT(ISNUMBER($C102)),NOT(ISNUMBER($D102))),"Check dates",IF($D102&lt;$C102,"Check dates",IF($I102&gt;=Assumptions!$I$8,"Review capacity","")))))</f>
        <v/>
      </c>
    </row>
    <row r="103">
      <c r="A103" s="15" t="n"/>
      <c r="B103" s="15" t="n"/>
      <c r="C103" s="24" t="n"/>
      <c r="D103" s="24" t="n"/>
      <c r="E103" s="15" t="n"/>
      <c r="F103" s="17" t="n"/>
      <c r="G103" s="15" t="n"/>
      <c r="H103" s="15" t="n"/>
      <c r="I103" s="8">
        <f>IF(OR($C103="",$D103="",NOT(ISNUMBER($C103)),NOT(ISNUMBER($D103))),"",IFERROR(IF($D103&lt;$C103,"",$D103-$C103),""))</f>
        <v/>
      </c>
      <c r="J103" s="14">
        <f>IF($I103="","",IFERROR(VLOOKUP($I103,Assumptions!$E$4:$F$7,2,TRUE),"Check thresholds"))</f>
        <v/>
      </c>
      <c r="K103" s="14">
        <f>IF($A103="","",IF(OR($C103="",$D103=""),"Missing dates",IF(OR(NOT(ISNUMBER($C103)),NOT(ISNUMBER($D103))),"Check dates",IF($D103&lt;$C103,"Check dates",IF($I103&gt;=Assumptions!$I$8,"Review capacity","")))))</f>
        <v/>
      </c>
    </row>
  </sheetData>
  <autoFilter ref="A3:K103"/>
  <mergeCells count="1">
    <mergeCell ref="A1:K1"/>
  </mergeCells>
  <conditionalFormatting sqref="K4:K103">
    <cfRule type="expression" priority="1" dxfId="0">
      <formula>OR($K4="Check dates",$K4="Missing dates",$K4="Review capacity")</formula>
    </cfRule>
  </conditionalFormatting>
  <dataValidations count="5">
    <dataValidation sqref="A4:A103" showDropDown="0" showInputMessage="1" showErrorMessage="1" allowBlank="0" errorTitle="Duplicate Booking ID" error="Enter a unique booking ID or leave the row blank." promptTitle="Booking ID" prompt="Use a unique identifier for each booking." type="custom">
      <formula1>OR(A4="",COUNTIF($A$4:$A$103,A4)=1)</formula1>
    </dataValidation>
    <dataValidation sqref="C4:D103" showDropDown="0" showInputMessage="1" showErrorMessage="1" allowBlank="0" errorTitle="Check Booking Date" error="Enter a date within the editable date limits on Assumptions." promptTitle="Booking Date" prompt="Enter a date in MM/DD/YYYY format." type="date" operator="between">
      <formula1>INDIRECT("'Assumptions'!$I$4")</formula1>
      <formula2>INDIRECT("'Assumptions'!$I$5")</formula2>
    </dataValidation>
    <dataValidation sqref="E4:E103" showDropDown="0" showInputMessage="0" showErrorMessage="1" allowBlank="0" errorTitle="Check Service Type" error="Select a service type from the editable Assumptions list." type="list">
      <formula1>INDIRECT("'Assumptions'!$C$4:$C$8")</formula1>
    </dataValidation>
    <dataValidation sqref="F4:F103" showDropDown="0" showInputMessage="0" showErrorMessage="1" allowBlank="0" errorTitle="Check Pet Count" error="Enter a whole pet count within the editable limits on Assumptions." type="whole" operator="between">
      <formula1>INDIRECT("'Assumptions'!$I$11")</formula1>
      <formula2>INDIRECT("'Assumptions'!$I$10")</formula2>
    </dataValidation>
    <dataValidation sqref="H4:H103" showDropDown="0" showInputMessage="0" showErrorMessage="1" allowBlank="0" errorTitle="Check Booking Status" error="Select a status from the editable Assumptions list." type="list">
      <formula1>INDIRECT("'Assumptions'!$A$4:$A$8")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" customWidth="1" min="2" max="2"/>
    <col width="21" customWidth="1" min="3" max="3"/>
    <col width="3" customWidth="1" min="4" max="4"/>
    <col width="15" customWidth="1" min="5" max="5"/>
    <col width="18" customWidth="1" min="6" max="6"/>
    <col width="3" customWidth="1" min="7" max="7"/>
    <col width="30" customWidth="1" min="8" max="8"/>
    <col width="18" customWidth="1" min="9" max="9"/>
  </cols>
  <sheetData>
    <row r="1" ht="30" customHeight="1">
      <c r="A1" s="1" t="inlineStr">
        <is>
          <t>Pet Booking Lead Time Assumptions</t>
        </is>
      </c>
      <c r="B1" s="19" t="n"/>
      <c r="C1" s="19" t="n"/>
      <c r="D1" s="19" t="n"/>
      <c r="E1" s="19" t="n"/>
      <c r="F1" s="19" t="n"/>
      <c r="G1" s="19" t="n"/>
      <c r="H1" s="19" t="n"/>
      <c r="I1" s="20" t="n"/>
    </row>
    <row r="2" ht="27" customHeight="1">
      <c r="A2" s="3" t="inlineStr">
        <is>
          <t>Edit the choices and limits below. Keep lead time minimums in ascending order.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 ht="30" customHeight="1">
      <c r="A3" s="4" t="inlineStr">
        <is>
          <t>Status Choices</t>
        </is>
      </c>
      <c r="C3" s="4" t="inlineStr">
        <is>
          <t>Service Type Choices</t>
        </is>
      </c>
      <c r="E3" s="4" t="inlineStr">
        <is>
          <t>Minimum Days</t>
        </is>
      </c>
      <c r="F3" s="4" t="inlineStr">
        <is>
          <t>Lead Time Band</t>
        </is>
      </c>
      <c r="H3" s="4" t="inlineStr">
        <is>
          <t>Setting</t>
        </is>
      </c>
      <c r="I3" s="4" t="inlineStr">
        <is>
          <t>Value</t>
        </is>
      </c>
    </row>
    <row r="4">
      <c r="A4" s="15" t="inlineStr">
        <is>
          <t>Requested</t>
        </is>
      </c>
      <c r="B4" s="12" t="n"/>
      <c r="C4" s="15" t="inlineStr">
        <is>
          <t>Grooming</t>
        </is>
      </c>
      <c r="D4" s="12" t="n"/>
      <c r="E4" s="18" t="n">
        <v>0</v>
      </c>
      <c r="F4" s="15" t="inlineStr">
        <is>
          <t>Short</t>
        </is>
      </c>
      <c r="G4" s="12" t="n"/>
      <c r="H4" s="12" t="inlineStr">
        <is>
          <t>Earliest Input Date</t>
        </is>
      </c>
      <c r="I4" s="24" t="n">
        <v>45292</v>
      </c>
    </row>
    <row r="5">
      <c r="A5" s="15" t="inlineStr">
        <is>
          <t>Confirmed</t>
        </is>
      </c>
      <c r="B5" s="14" t="n"/>
      <c r="C5" s="15" t="inlineStr">
        <is>
          <t>Boarding</t>
        </is>
      </c>
      <c r="D5" s="14" t="n"/>
      <c r="E5" s="18" t="n">
        <v>7</v>
      </c>
      <c r="F5" s="15" t="inlineStr">
        <is>
          <t>Moderate</t>
        </is>
      </c>
      <c r="G5" s="14" t="n"/>
      <c r="H5" s="14" t="inlineStr">
        <is>
          <t>Latest Input Date</t>
        </is>
      </c>
      <c r="I5" s="24" t="n">
        <v>47118</v>
      </c>
    </row>
    <row r="6">
      <c r="A6" s="15" t="inlineStr">
        <is>
          <t>Completed</t>
        </is>
      </c>
      <c r="B6" s="12" t="n"/>
      <c r="C6" s="15" t="inlineStr">
        <is>
          <t>Daycare</t>
        </is>
      </c>
      <c r="D6" s="12" t="n"/>
      <c r="E6" s="18" t="n">
        <v>14</v>
      </c>
      <c r="F6" s="15" t="inlineStr">
        <is>
          <t>Long</t>
        </is>
      </c>
      <c r="G6" s="12" t="n"/>
      <c r="H6" s="12" t="n"/>
      <c r="I6" s="12" t="n"/>
    </row>
    <row r="7">
      <c r="A7" s="15" t="inlineStr">
        <is>
          <t>Cancelled</t>
        </is>
      </c>
      <c r="B7" s="14" t="n"/>
      <c r="C7" s="15" t="inlineStr">
        <is>
          <t>Pet Sitting</t>
        </is>
      </c>
      <c r="D7" s="14" t="n"/>
      <c r="E7" s="18" t="n">
        <v>30</v>
      </c>
      <c r="F7" s="15" t="inlineStr">
        <is>
          <t>Extended</t>
        </is>
      </c>
      <c r="G7" s="14" t="n"/>
      <c r="H7" s="14" t="n"/>
      <c r="I7" s="14" t="n"/>
    </row>
    <row r="8">
      <c r="A8" s="15" t="inlineStr">
        <is>
          <t>Declined</t>
        </is>
      </c>
      <c r="B8" s="12" t="n"/>
      <c r="C8" s="15" t="inlineStr">
        <is>
          <t>Dog Walking</t>
        </is>
      </c>
      <c r="D8" s="12" t="n"/>
      <c r="E8" s="12" t="n"/>
      <c r="F8" s="12" t="n"/>
      <c r="G8" s="12" t="n"/>
      <c r="H8" s="12" t="inlineStr">
        <is>
          <t>Capacity Review At (Days)</t>
        </is>
      </c>
      <c r="I8" s="18" t="n">
        <v>21</v>
      </c>
    </row>
    <row r="9">
      <c r="A9" s="14" t="n"/>
      <c r="B9" s="14" t="n"/>
      <c r="C9" s="14" t="n"/>
      <c r="D9" s="14" t="n"/>
      <c r="E9" s="14" t="n"/>
      <c r="F9" s="14" t="n"/>
      <c r="G9" s="14" t="n"/>
      <c r="H9" s="14" t="inlineStr">
        <is>
          <t>Target Lead Time (Days)</t>
        </is>
      </c>
      <c r="I9" s="18" t="n">
        <v>14</v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inlineStr">
        <is>
          <t>Maximum Pet Count</t>
        </is>
      </c>
      <c r="I10" s="18" t="n">
        <v>10</v>
      </c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inlineStr">
        <is>
          <t>Minimum Pet Count</t>
        </is>
      </c>
      <c r="I11" s="18" t="n">
        <v>1</v>
      </c>
    </row>
  </sheetData>
  <mergeCells count="1">
    <mergeCell ref="A1:I1"/>
  </mergeCells>
  <dataValidations count="6">
    <dataValidation sqref="E4:E7" showDropDown="0" showInputMessage="1" showErrorMessage="1" allowBlank="0" errorTitle="Check Lead Time Minimum" error="Enter zero for the first minimum, then enter increasing whole-day minimums." promptTitle="Lead Time Band Setup" prompt="Keep these minimum days in ascending order." type="custom">
      <formula1>IF(ROW()=4,E4=0,AND(ISNUMBER(E4),E4&gt;E3))</formula1>
    </dataValidation>
    <dataValidation sqref="I4" showDropDown="0" showInputMessage="0" showErrorMessage="1" allowBlank="0" errorTitle="Check Earliest Date" error="Enter a valid date earlier than the latest input date." type="custom">
      <formula1>AND(ISNUMBER(I4),I4&lt;I5)</formula1>
    </dataValidation>
    <dataValidation sqref="I5" showDropDown="0" showInputMessage="0" showErrorMessage="1" allowBlank="0" errorTitle="Check Latest Date" error="Enter a valid date later than the earliest input date." type="custom">
      <formula1>AND(ISNUMBER(I5),I5&gt;I4)</formula1>
    </dataValidation>
    <dataValidation sqref="I8:I9" showDropDown="0" showInputMessage="0" showErrorMessage="1" allowBlank="0" errorTitle="Check Day Limit" error="Enter a whole number from 0 through 365." type="whole" operator="between">
      <formula1>0</formula1>
      <formula2>365</formula2>
    </dataValidation>
    <dataValidation sqref="I10" showDropDown="0" showInputMessage="0" showErrorMessage="1" allowBlank="0" errorTitle="Check Maximum Pet Count" error="Enter a maximum from the minimum pet count through 50." type="custom">
      <formula1>AND(ISNUMBER(I10),I10&gt;=I11,I10&lt;=50)</formula1>
    </dataValidation>
    <dataValidation sqref="I11" showDropDown="0" showInputMessage="0" showErrorMessage="1" allowBlank="0" errorTitle="Check Minimum Pet Count" error="Enter a minimum from 1 through the maximum pet count." type="custom">
      <formula1>AND(ISNUMBER(I11),I11&gt;=1,I11&lt;=I10)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2026-09-10T01:50:51Z</dcterms:created>
  <dcterms:modified xmlns:dcterms="http://purl.org/dc/terms/" xmlns:xsi="http://www.w3.org/2001/XMLSchema-instance" xsi:type="dcterms:W3CDTF">2026-09-10T01:50:51+00:00Z</dcterms:modified>
</cp:coreProperties>
</file>