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leases" sheetId="2" state="visible" r:id="rId2"/>
    <sheet xmlns:r="http://schemas.openxmlformats.org/officeDocument/2006/relationships" name="Usage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'Releases'!$A$5:$N$105</definedName>
    <definedName name="_xlnm._FilterDatabase" localSheetId="2" hidden="1">'Usage Log'!$A$5:$J$105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243333"/>
      <sz val="10"/>
    </font>
    <font>
      <name val="Aptos"/>
      <b val="1"/>
      <color rgb="00FFFFFF"/>
      <sz val="11"/>
    </font>
    <font>
      <name val="Aptos"/>
      <i val="1"/>
      <color rgb="00566763"/>
      <sz val="9"/>
    </font>
    <font>
      <name val="Aptos"/>
      <b val="1"/>
      <color rgb="0024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FF0C7"/>
      </patternFill>
    </fill>
    <fill>
      <patternFill patternType="solid">
        <fgColor rgb="00F7F3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3" fillId="0" borderId="0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30" customWidth="1" min="4" max="4"/>
    <col width="16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Pet Photo Release Tracker — Summary</t>
        </is>
      </c>
      <c r="B1" s="22" t="n"/>
      <c r="C1" s="22" t="n"/>
      <c r="D1" s="22" t="n"/>
      <c r="E1" s="22" t="n"/>
      <c r="F1" s="22" t="n"/>
      <c r="G1" s="22" t="n"/>
      <c r="H1" s="23" t="n"/>
    </row>
    <row r="2">
      <c r="A2" s="3" t="inlineStr">
        <is>
          <t>As of</t>
        </is>
      </c>
      <c r="B2" s="24">
        <f>TODAY()</f>
        <v/>
      </c>
    </row>
    <row r="3" ht="24" customHeight="1">
      <c r="A3" s="5" t="inlineStr">
        <is>
          <t>Release indicators</t>
        </is>
      </c>
      <c r="B3" s="5" t="n"/>
      <c r="D3" s="5" t="inlineStr">
        <is>
          <t>Planned use indicators</t>
        </is>
      </c>
      <c r="E3" s="5" t="n"/>
    </row>
    <row r="4" ht="24" customHeight="1">
      <c r="A4" s="6" t="inlineStr">
        <is>
          <t>Release records</t>
        </is>
      </c>
      <c r="B4" s="7">
        <f>COUNTIF(Releases!$A$6:$A$105,"&lt;&gt;")</f>
        <v/>
      </c>
      <c r="D4" s="6" t="inlineStr">
        <is>
          <t>Planned uses</t>
        </is>
      </c>
      <c r="E4" s="7">
        <f>COUNTIF('Usage Log'!$A$6:$A$105,"&lt;&gt;")</f>
        <v/>
      </c>
    </row>
    <row r="5" ht="24" customHeight="1">
      <c r="A5" s="8" t="inlineStr">
        <is>
          <t>Active</t>
        </is>
      </c>
      <c r="B5" s="9">
        <f>COUNTIF(Releases!$N$6:$N$105,"Active")</f>
        <v/>
      </c>
      <c r="D5" s="8" t="inlineStr">
        <is>
          <t>Ready</t>
        </is>
      </c>
      <c r="E5" s="9">
        <f>COUNTIF('Usage Log'!$J$6:$J$105,"Ready")</f>
        <v/>
      </c>
    </row>
    <row r="6" ht="24" customHeight="1">
      <c r="A6" s="6" t="inlineStr">
        <is>
          <t>Expiring soon</t>
        </is>
      </c>
      <c r="B6" s="7">
        <f>COUNTIF(Releases!$N$6:$N$105,"Expiring soon")</f>
        <v/>
      </c>
      <c r="D6" s="6" t="inlineStr">
        <is>
          <t>Human check needed</t>
        </is>
      </c>
      <c r="E6" s="7">
        <f>COUNTIF('Usage Log'!$J$6:$J$105,"Human check needed")</f>
        <v/>
      </c>
    </row>
    <row r="7" ht="24" customHeight="1">
      <c r="A7" s="8" t="inlineStr">
        <is>
          <t>Pending</t>
        </is>
      </c>
      <c r="B7" s="9">
        <f>COUNTIF(Releases!$N$6:$N$105,"Pending")</f>
        <v/>
      </c>
      <c r="D7" s="8" t="inlineStr">
        <is>
          <t>Do not use</t>
        </is>
      </c>
      <c r="E7" s="9">
        <f>COUNTIF('Usage Log'!$J$6:$J$105,"Do not use")</f>
        <v/>
      </c>
    </row>
    <row r="8" ht="24" customHeight="1">
      <c r="A8" s="6" t="inlineStr">
        <is>
          <t>Unavailable or incomplete</t>
        </is>
      </c>
      <c r="B8" s="7">
        <f>COUNTIF(Releases!$N$6:$N$105,"Not approved")+COUNTIF(Releases!$N$6:$N$105,"Expired")+COUNTIF(Releases!$N$6:$N$105,"No channel approved")+COUNTIF(Releases!$N$6:$N$105,"Check decision")+COUNTIF(Releases!$N$6:$N$105,"Check entries")</f>
        <v/>
      </c>
      <c r="D8" s="6" t="inlineStr">
        <is>
          <t>Hold</t>
        </is>
      </c>
      <c r="E8" s="7">
        <f>COUNTIF('Usage Log'!$J$6:$J$105,"Hold")</f>
        <v/>
      </c>
    </row>
    <row r="9" ht="24" customHeight="1">
      <c r="A9" s="8" t="inlineStr">
        <is>
          <t>Restrictions noted</t>
        </is>
      </c>
      <c r="B9" s="9">
        <f>COUNTIF(Releases!$I$6:$I$105,"?*")</f>
        <v/>
      </c>
      <c r="D9" s="8" t="inlineStr">
        <is>
          <t>Ready share</t>
        </is>
      </c>
      <c r="E9" s="25">
        <f>IFERROR(E5/E4,"")</f>
        <v/>
      </c>
    </row>
  </sheetData>
  <mergeCells count="1">
    <mergeCell ref="A1:H1"/>
  </mergeCells>
  <conditionalFormatting sqref="B5">
    <cfRule type="expression" priority="1" dxfId="0" stopIfTrue="1">
      <formula>B5&gt;0</formula>
    </cfRule>
  </conditionalFormatting>
  <conditionalFormatting sqref="B6:B8">
    <cfRule type="expression" priority="2" dxfId="1" stopIfTrue="1">
      <formula>B6&gt;0</formula>
    </cfRule>
  </conditionalFormatting>
  <conditionalFormatting sqref="E5">
    <cfRule type="expression" priority="3" dxfId="0" stopIfTrue="1">
      <formula>E5&gt;0</formula>
    </cfRule>
  </conditionalFormatting>
  <conditionalFormatting sqref="E6:E8">
    <cfRule type="expression" priority="4" dxfId="1" stopIfTrue="1">
      <formula>E6&gt;0</formula>
    </cfRule>
  </conditionalFormatting>
  <pageMargins left="0.25" right="0.25" top="0.4" bottom="0.4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0" customWidth="1" min="3" max="3"/>
    <col width="15" customWidth="1" min="4" max="4"/>
    <col width="19" customWidth="1" min="5" max="5"/>
    <col width="15" customWidth="1" min="6" max="6"/>
    <col width="15" customWidth="1" min="7" max="7"/>
    <col width="15" customWidth="1" min="8" max="8"/>
    <col width="36" customWidth="1" min="9" max="9"/>
    <col width="15" customWidth="1" min="10" max="10"/>
    <col width="24" customWidth="1" min="11" max="11"/>
    <col width="20" customWidth="1" min="12" max="12"/>
    <col width="16" customWidth="1" min="13" max="13"/>
    <col width="22" customWidth="1" min="14" max="14"/>
  </cols>
  <sheetData>
    <row r="1" ht="26" customHeight="1">
      <c r="A1" s="1" t="inlineStr">
        <is>
          <t>Pet Photo Release Tracker — Release Records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3" t="n"/>
    </row>
    <row r="2">
      <c r="A2" s="11" t="inlineStr">
        <is>
          <t>Purpose</t>
        </is>
      </c>
      <c r="B2" s="12" t="inlineStr">
        <is>
          <t>Record permission status, approved media channels, restrictions, and expiration dates before a pet image is considered for use.</t>
        </is>
      </c>
    </row>
    <row r="3">
      <c r="A3" s="11" t="inlineStr">
        <is>
          <t>Field guide</t>
        </is>
      </c>
      <c r="B3" s="12" t="inlineStr">
        <is>
          <t>Yellow cells are editable. Calculated status is a prompt for human review. All sample clients, pets, staff, forms, and records are fictional.</t>
        </is>
      </c>
    </row>
    <row r="4"/>
    <row r="5" ht="34" customHeight="1">
      <c r="A5" s="13" t="inlineStr">
        <is>
          <t>Release ID</t>
        </is>
      </c>
      <c r="B5" s="13" t="inlineStr">
        <is>
          <t>Client Reference</t>
        </is>
      </c>
      <c r="C5" s="13" t="inlineStr">
        <is>
          <t>Pet Name</t>
        </is>
      </c>
      <c r="D5" s="13" t="inlineStr">
        <is>
          <t>Received Date</t>
        </is>
      </c>
      <c r="E5" s="13" t="inlineStr">
        <is>
          <t>Permission Decision</t>
        </is>
      </c>
      <c r="F5" s="13" t="inlineStr">
        <is>
          <t>Social Media</t>
        </is>
      </c>
      <c r="G5" s="13" t="inlineStr">
        <is>
          <t>Website</t>
        </is>
      </c>
      <c r="H5" s="13" t="inlineStr">
        <is>
          <t>Print</t>
        </is>
      </c>
      <c r="I5" s="13" t="inlineStr">
        <is>
          <t>Usage Restrictions</t>
        </is>
      </c>
      <c r="J5" s="13" t="inlineStr">
        <is>
          <t>Expiration Date</t>
        </is>
      </c>
      <c r="K5" s="13" t="inlineStr">
        <is>
          <t>Document Reference</t>
        </is>
      </c>
      <c r="L5" s="13" t="inlineStr">
        <is>
          <t>Reviewed By</t>
        </is>
      </c>
      <c r="M5" s="13" t="inlineStr">
        <is>
          <t>Last Review Date</t>
        </is>
      </c>
      <c r="N5" s="13" t="inlineStr">
        <is>
          <t>Release Status</t>
        </is>
      </c>
    </row>
    <row r="6" ht="32" customHeight="1">
      <c r="A6" s="14" t="inlineStr">
        <is>
          <t>REL-001</t>
        </is>
      </c>
      <c r="B6" s="14" t="inlineStr">
        <is>
          <t>Fictional Client 001</t>
        </is>
      </c>
      <c r="C6" s="14" t="inlineStr">
        <is>
          <t>Comet (fictional)</t>
        </is>
      </c>
      <c r="D6" s="26" t="n">
        <v>46154</v>
      </c>
      <c r="E6" s="14" t="inlineStr">
        <is>
          <t>Approved</t>
        </is>
      </c>
      <c r="F6" s="14" t="inlineStr">
        <is>
          <t>Allowed</t>
        </is>
      </c>
      <c r="G6" s="14" t="inlineStr">
        <is>
          <t>Allowed</t>
        </is>
      </c>
      <c r="H6" s="14" t="inlineStr">
        <is>
          <t>Allowed</t>
        </is>
      </c>
      <c r="I6" s="14" t="inlineStr">
        <is>
          <t>No staff faces in the frame.</t>
        </is>
      </c>
      <c r="J6" s="26" t="n">
        <v>46454</v>
      </c>
      <c r="K6" s="14" t="inlineStr">
        <is>
          <t>Fictional Form FR-001</t>
        </is>
      </c>
      <c r="L6" s="14" t="inlineStr">
        <is>
          <t>Fictional Staff A</t>
        </is>
      </c>
      <c r="M6" s="26" t="n">
        <v>46264</v>
      </c>
      <c r="N6" s="16">
        <f>IF(A6="","",IFERROR(IF(E6=Assumptions!$A$10,"Pending",IF(E6=Assumptions!$A$9,"Not approved",IF(E6&lt;&gt;Assumptions!$A$8,"Check decision",IF(COUNTIF(F6:H6,Assumptions!$C$8)=0,"No channel approved",IF(AND(J6&lt;&gt;"",J6&lt;TODAY()),"Expired",IF(AND(J6&lt;&gt;"",J6&lt;=TODAY()+Assumptions!$B$2),"Expiring soon","Active")))))),"Check entries"))</f>
        <v/>
      </c>
    </row>
    <row r="7" ht="32" customHeight="1">
      <c r="A7" s="14" t="inlineStr">
        <is>
          <t>REL-002</t>
        </is>
      </c>
      <c r="B7" s="14" t="inlineStr">
        <is>
          <t>Fictional Client 002</t>
        </is>
      </c>
      <c r="C7" s="14" t="inlineStr">
        <is>
          <t>Maple (fictional)</t>
        </is>
      </c>
      <c r="D7" s="26" t="n">
        <v>46184</v>
      </c>
      <c r="E7" s="14" t="inlineStr">
        <is>
          <t>Approved</t>
        </is>
      </c>
      <c r="F7" s="14" t="inlineStr">
        <is>
          <t>Allowed</t>
        </is>
      </c>
      <c r="G7" s="14" t="inlineStr">
        <is>
          <t>Not Allowed</t>
        </is>
      </c>
      <c r="H7" s="14" t="inlineStr">
        <is>
          <t>Not Allowed</t>
        </is>
      </c>
      <c r="I7" s="14" t="inlineStr">
        <is>
          <t>Crop out any client address.</t>
        </is>
      </c>
      <c r="J7" s="26" t="n"/>
      <c r="K7" s="14" t="inlineStr">
        <is>
          <t>Fictional Form FR-002</t>
        </is>
      </c>
      <c r="L7" s="14" t="inlineStr">
        <is>
          <t>Fictional Staff B</t>
        </is>
      </c>
      <c r="M7" s="26" t="n">
        <v>46256</v>
      </c>
      <c r="N7" s="17">
        <f>IF(A7="","",IFERROR(IF(E7=Assumptions!$A$10,"Pending",IF(E7=Assumptions!$A$9,"Not approved",IF(E7&lt;&gt;Assumptions!$A$8,"Check decision",IF(COUNTIF(F7:H7,Assumptions!$C$8)=0,"No channel approved",IF(AND(J7&lt;&gt;"",J7&lt;TODAY()),"Expired",IF(AND(J7&lt;&gt;"",J7&lt;=TODAY()+Assumptions!$B$2),"Expiring soon","Active")))))),"Check entries"))</f>
        <v/>
      </c>
    </row>
    <row r="8" ht="32" customHeight="1">
      <c r="A8" s="14" t="inlineStr">
        <is>
          <t>REL-003</t>
        </is>
      </c>
      <c r="B8" s="14" t="inlineStr">
        <is>
          <t>Fictional Client 003</t>
        </is>
      </c>
      <c r="C8" s="14" t="inlineStr">
        <is>
          <t>Orbit (fictional)</t>
        </is>
      </c>
      <c r="D8" s="26" t="n">
        <v>46266</v>
      </c>
      <c r="E8" s="14" t="inlineStr">
        <is>
          <t>Pending</t>
        </is>
      </c>
      <c r="F8" s="14" t="n"/>
      <c r="G8" s="14" t="n"/>
      <c r="H8" s="14" t="n"/>
      <c r="I8" s="14" t="inlineStr">
        <is>
          <t>Awaiting the fictional client's channel selections.</t>
        </is>
      </c>
      <c r="J8" s="26" t="n"/>
      <c r="K8" s="14" t="inlineStr">
        <is>
          <t>Fictional Form FR-003</t>
        </is>
      </c>
      <c r="L8" s="14" t="inlineStr">
        <is>
          <t>Fictional Staff A</t>
        </is>
      </c>
      <c r="M8" s="26" t="n">
        <v>46266</v>
      </c>
      <c r="N8" s="16">
        <f>IF(A8="","",IFERROR(IF(E8=Assumptions!$A$10,"Pending",IF(E8=Assumptions!$A$9,"Not approved",IF(E8&lt;&gt;Assumptions!$A$8,"Check decision",IF(COUNTIF(F8:H8,Assumptions!$C$8)=0,"No channel approved",IF(AND(J8&lt;&gt;"",J8&lt;TODAY()),"Expired",IF(AND(J8&lt;&gt;"",J8&lt;=TODAY()+Assumptions!$B$2),"Expiring soon","Active")))))),"Check entries"))</f>
        <v/>
      </c>
    </row>
    <row r="9" ht="32" customHeight="1">
      <c r="A9" s="14" t="inlineStr">
        <is>
          <t>REL-004</t>
        </is>
      </c>
      <c r="B9" s="14" t="inlineStr">
        <is>
          <t>Fictional Client 004</t>
        </is>
      </c>
      <c r="C9" s="14" t="inlineStr">
        <is>
          <t>Pippin (fictional)</t>
        </is>
      </c>
      <c r="D9" s="26" t="n">
        <v>46199</v>
      </c>
      <c r="E9" s="14" t="inlineStr">
        <is>
          <t>Declined</t>
        </is>
      </c>
      <c r="F9" s="14" t="inlineStr">
        <is>
          <t>Not Allowed</t>
        </is>
      </c>
      <c r="G9" s="14" t="inlineStr">
        <is>
          <t>Not Allowed</t>
        </is>
      </c>
      <c r="H9" s="14" t="inlineStr">
        <is>
          <t>Not Allowed</t>
        </is>
      </c>
      <c r="I9" s="14" t="inlineStr">
        <is>
          <t>No business media use requested.</t>
        </is>
      </c>
      <c r="J9" s="26" t="n"/>
      <c r="K9" s="14" t="inlineStr">
        <is>
          <t>Fictional Form FR-004</t>
        </is>
      </c>
      <c r="L9" s="14" t="inlineStr">
        <is>
          <t>Fictional Staff C</t>
        </is>
      </c>
      <c r="M9" s="26" t="n">
        <v>46199</v>
      </c>
      <c r="N9" s="17">
        <f>IF(A9="","",IFERROR(IF(E9=Assumptions!$A$10,"Pending",IF(E9=Assumptions!$A$9,"Not approved",IF(E9&lt;&gt;Assumptions!$A$8,"Check decision",IF(COUNTIF(F9:H9,Assumptions!$C$8)=0,"No channel approved",IF(AND(J9&lt;&gt;"",J9&lt;TODAY()),"Expired",IF(AND(J9&lt;&gt;"",J9&lt;=TODAY()+Assumptions!$B$2),"Expiring soon","Active")))))),"Check entries"))</f>
        <v/>
      </c>
    </row>
    <row r="10" ht="32" customHeight="1">
      <c r="A10" s="14" t="inlineStr">
        <is>
          <t>REL-005</t>
        </is>
      </c>
      <c r="B10" s="14" t="inlineStr">
        <is>
          <t>Fictional Client 005</t>
        </is>
      </c>
      <c r="C10" s="14" t="inlineStr">
        <is>
          <t>Nova (fictional)</t>
        </is>
      </c>
      <c r="D10" s="26" t="n">
        <v>46074</v>
      </c>
      <c r="E10" s="14" t="inlineStr">
        <is>
          <t>Approved</t>
        </is>
      </c>
      <c r="F10" s="14" t="inlineStr">
        <is>
          <t>Allowed</t>
        </is>
      </c>
      <c r="G10" s="14" t="inlineStr">
        <is>
          <t>Allowed</t>
        </is>
      </c>
      <c r="H10" s="14" t="inlineStr">
        <is>
          <t>Not Allowed</t>
        </is>
      </c>
      <c r="I10" s="14" t="inlineStr">
        <is>
          <t>No location tags.</t>
        </is>
      </c>
      <c r="J10" s="26" t="n">
        <v>46269</v>
      </c>
      <c r="K10" s="14" t="inlineStr">
        <is>
          <t>Fictional Form FR-005</t>
        </is>
      </c>
      <c r="L10" s="14" t="inlineStr">
        <is>
          <t>Fictional Staff B</t>
        </is>
      </c>
      <c r="M10" s="26" t="n">
        <v>46234</v>
      </c>
      <c r="N10" s="16">
        <f>IF(A10="","",IFERROR(IF(E10=Assumptions!$A$10,"Pending",IF(E10=Assumptions!$A$9,"Not approved",IF(E10&lt;&gt;Assumptions!$A$8,"Check decision",IF(COUNTIF(F10:H10,Assumptions!$C$8)=0,"No channel approved",IF(AND(J10&lt;&gt;"",J10&lt;TODAY()),"Expired",IF(AND(J10&lt;&gt;"",J10&lt;=TODAY()+Assumptions!$B$2),"Expiring soon","Active")))))),"Check entries"))</f>
        <v/>
      </c>
    </row>
    <row r="11" ht="32" customHeight="1">
      <c r="A11" s="14" t="inlineStr">
        <is>
          <t>REL-006</t>
        </is>
      </c>
      <c r="B11" s="14" t="inlineStr">
        <is>
          <t>Fictional Client 006</t>
        </is>
      </c>
      <c r="C11" s="14" t="inlineStr">
        <is>
          <t>Sprout (fictional)</t>
        </is>
      </c>
      <c r="D11" s="26" t="n">
        <v>46164</v>
      </c>
      <c r="E11" s="14" t="inlineStr">
        <is>
          <t>Approved</t>
        </is>
      </c>
      <c r="F11" s="14" t="inlineStr">
        <is>
          <t>Allowed</t>
        </is>
      </c>
      <c r="G11" s="14" t="inlineStr">
        <is>
          <t>Not Allowed</t>
        </is>
      </c>
      <c r="H11" s="14" t="inlineStr">
        <is>
          <t>Not Allowed</t>
        </is>
      </c>
      <c r="I11" s="14" t="inlineStr">
        <is>
          <t>Do not display the client's name.</t>
        </is>
      </c>
      <c r="J11" s="26" t="n">
        <v>46284</v>
      </c>
      <c r="K11" s="14" t="inlineStr">
        <is>
          <t>Fictional Form FR-006</t>
        </is>
      </c>
      <c r="L11" s="14" t="inlineStr">
        <is>
          <t>Fictional Staff A</t>
        </is>
      </c>
      <c r="M11" s="26" t="n">
        <v>46259</v>
      </c>
      <c r="N11" s="17">
        <f>IF(A11="","",IFERROR(IF(E11=Assumptions!$A$10,"Pending",IF(E11=Assumptions!$A$9,"Not approved",IF(E11&lt;&gt;Assumptions!$A$8,"Check decision",IF(COUNTIF(F11:H11,Assumptions!$C$8)=0,"No channel approved",IF(AND(J11&lt;&gt;"",J11&lt;TODAY()),"Expired",IF(AND(J11&lt;&gt;"",J11&lt;=TODAY()+Assumptions!$B$2),"Expiring soon","Active")))))),"Check entries"))</f>
        <v/>
      </c>
    </row>
    <row r="12" ht="32" customHeight="1">
      <c r="A12" s="14" t="inlineStr">
        <is>
          <t>REL-007</t>
        </is>
      </c>
      <c r="B12" s="14" t="inlineStr">
        <is>
          <t>Fictional Client 007</t>
        </is>
      </c>
      <c r="C12" s="14" t="inlineStr">
        <is>
          <t>Echo (fictional)</t>
        </is>
      </c>
      <c r="D12" s="26" t="n">
        <v>46239</v>
      </c>
      <c r="E12" s="14" t="inlineStr">
        <is>
          <t>Approved</t>
        </is>
      </c>
      <c r="F12" s="14" t="inlineStr">
        <is>
          <t>Not Allowed</t>
        </is>
      </c>
      <c r="G12" s="14" t="inlineStr">
        <is>
          <t>Not Allowed</t>
        </is>
      </c>
      <c r="H12" s="14" t="inlineStr">
        <is>
          <t>Not Allowed</t>
        </is>
      </c>
      <c r="I12" s="14" t="inlineStr">
        <is>
          <t>Permission retained for review, but no channel is selected.</t>
        </is>
      </c>
      <c r="J12" s="26" t="n"/>
      <c r="K12" s="14" t="inlineStr">
        <is>
          <t>Fictional Form FR-007</t>
        </is>
      </c>
      <c r="L12" s="14" t="inlineStr">
        <is>
          <t>Fictional Staff C</t>
        </is>
      </c>
      <c r="M12" s="26" t="n">
        <v>46254</v>
      </c>
      <c r="N12" s="16">
        <f>IF(A12="","",IFERROR(IF(E12=Assumptions!$A$10,"Pending",IF(E12=Assumptions!$A$9,"Not approved",IF(E12&lt;&gt;Assumptions!$A$8,"Check decision",IF(COUNTIF(F12:H12,Assumptions!$C$8)=0,"No channel approved",IF(AND(J12&lt;&gt;"",J12&lt;TODAY()),"Expired",IF(AND(J12&lt;&gt;"",J12&lt;=TODAY()+Assumptions!$B$2),"Expiring soon","Active")))))),"Check entries"))</f>
        <v/>
      </c>
    </row>
    <row r="13" ht="32" customHeight="1">
      <c r="A13" s="14" t="inlineStr">
        <is>
          <t>REL-008</t>
        </is>
      </c>
      <c r="B13" s="14" t="inlineStr">
        <is>
          <t>Fictional Client 008</t>
        </is>
      </c>
      <c r="C13" s="14" t="inlineStr">
        <is>
          <t>Clover (fictional)</t>
        </is>
      </c>
      <c r="D13" s="26" t="n">
        <v>46212</v>
      </c>
      <c r="E13" s="14" t="inlineStr">
        <is>
          <t>Approved</t>
        </is>
      </c>
      <c r="F13" s="14" t="inlineStr">
        <is>
          <t>Not Allowed</t>
        </is>
      </c>
      <c r="G13" s="14" t="inlineStr">
        <is>
          <t>Allowed</t>
        </is>
      </c>
      <c r="H13" s="14" t="inlineStr">
        <is>
          <t>Not Allowed</t>
        </is>
      </c>
      <c r="I13" s="14" t="inlineStr">
        <is>
          <t>Website gallery only.</t>
        </is>
      </c>
      <c r="J13" s="26" t="n"/>
      <c r="K13" s="14" t="inlineStr">
        <is>
          <t>Fictional Form FR-008</t>
        </is>
      </c>
      <c r="L13" s="14" t="inlineStr">
        <is>
          <t>Fictional Staff B</t>
        </is>
      </c>
      <c r="M13" s="26" t="n">
        <v>46262</v>
      </c>
      <c r="N13" s="17">
        <f>IF(A13="","",IFERROR(IF(E13=Assumptions!$A$10,"Pending",IF(E13=Assumptions!$A$9,"Not approved",IF(E13&lt;&gt;Assumptions!$A$8,"Check decision",IF(COUNTIF(F13:H13,Assumptions!$C$8)=0,"No channel approved",IF(AND(J13&lt;&gt;"",J13&lt;TODAY()),"Expired",IF(AND(J13&lt;&gt;"",J13&lt;=TODAY()+Assumptions!$B$2),"Expiring soon","Active")))))),"Check entries"))</f>
        <v/>
      </c>
    </row>
    <row r="14" ht="32" customHeight="1">
      <c r="A14" s="14" t="inlineStr">
        <is>
          <t>REL-009</t>
        </is>
      </c>
      <c r="B14" s="14" t="inlineStr">
        <is>
          <t>Fictional Client 009</t>
        </is>
      </c>
      <c r="C14" s="14" t="inlineStr">
        <is>
          <t>Biscuit (fictional)</t>
        </is>
      </c>
      <c r="D14" s="26" t="n">
        <v>46124</v>
      </c>
      <c r="E14" s="14" t="inlineStr">
        <is>
          <t>Approved</t>
        </is>
      </c>
      <c r="F14" s="14" t="inlineStr">
        <is>
          <t>Not Allowed</t>
        </is>
      </c>
      <c r="G14" s="14" t="inlineStr">
        <is>
          <t>Not Allowed</t>
        </is>
      </c>
      <c r="H14" s="14" t="inlineStr">
        <is>
          <t>Allowed</t>
        </is>
      </c>
      <c r="I14" s="14" t="inlineStr">
        <is>
          <t>Printed lobby display only.</t>
        </is>
      </c>
      <c r="J14" s="26" t="n">
        <v>46274</v>
      </c>
      <c r="K14" s="14" t="inlineStr">
        <is>
          <t>Fictional Form FR-009</t>
        </is>
      </c>
      <c r="L14" s="14" t="inlineStr">
        <is>
          <t>Fictional Staff A</t>
        </is>
      </c>
      <c r="M14" s="26" t="n">
        <v>46244</v>
      </c>
      <c r="N14" s="16">
        <f>IF(A14="","",IFERROR(IF(E14=Assumptions!$A$10,"Pending",IF(E14=Assumptions!$A$9,"Not approved",IF(E14&lt;&gt;Assumptions!$A$8,"Check decision",IF(COUNTIF(F14:H14,Assumptions!$C$8)=0,"No channel approved",IF(AND(J14&lt;&gt;"",J14&lt;TODAY()),"Expired",IF(AND(J14&lt;&gt;"",J14&lt;=TODAY()+Assumptions!$B$2),"Expiring soon","Active")))))),"Check entries"))</f>
        <v/>
      </c>
    </row>
    <row r="15" ht="32" customHeight="1">
      <c r="A15" s="14" t="inlineStr">
        <is>
          <t>REL-010</t>
        </is>
      </c>
      <c r="B15" s="14" t="inlineStr">
        <is>
          <t>Fictional Client 010</t>
        </is>
      </c>
      <c r="C15" s="14" t="inlineStr">
        <is>
          <t>Tango (fictional)</t>
        </is>
      </c>
      <c r="D15" s="26" t="n">
        <v>46249</v>
      </c>
      <c r="E15" s="14" t="inlineStr">
        <is>
          <t>Approved</t>
        </is>
      </c>
      <c r="F15" s="14" t="inlineStr">
        <is>
          <t>Allowed</t>
        </is>
      </c>
      <c r="G15" s="14" t="inlineStr">
        <is>
          <t>Allowed</t>
        </is>
      </c>
      <c r="H15" s="14" t="inlineStr">
        <is>
          <t>Allowed</t>
        </is>
      </c>
      <c r="I15" s="14" t="inlineStr"/>
      <c r="J15" s="26" t="n">
        <v>46639</v>
      </c>
      <c r="K15" s="14" t="inlineStr">
        <is>
          <t>Fictional Form FR-010</t>
        </is>
      </c>
      <c r="L15" s="14" t="inlineStr">
        <is>
          <t>Fictional Staff C</t>
        </is>
      </c>
      <c r="M15" s="26" t="n">
        <v>46269</v>
      </c>
      <c r="N15" s="17">
        <f>IF(A15="","",IFERROR(IF(E15=Assumptions!$A$10,"Pending",IF(E15=Assumptions!$A$9,"Not approved",IF(E15&lt;&gt;Assumptions!$A$8,"Check decision",IF(COUNTIF(F15:H15,Assumptions!$C$8)=0,"No channel approved",IF(AND(J15&lt;&gt;"",J15&lt;TODAY()),"Expired",IF(AND(J15&lt;&gt;"",J15&lt;=TODAY()+Assumptions!$B$2),"Expiring soon","Active")))))),"Check entries"))</f>
        <v/>
      </c>
    </row>
    <row r="16" ht="32" customHeight="1">
      <c r="A16" s="14" t="n"/>
      <c r="B16" s="14" t="n"/>
      <c r="C16" s="14" t="n"/>
      <c r="D16" s="26" t="n"/>
      <c r="E16" s="14" t="n"/>
      <c r="F16" s="14" t="n"/>
      <c r="G16" s="14" t="n"/>
      <c r="H16" s="14" t="n"/>
      <c r="I16" s="14" t="n"/>
      <c r="J16" s="26" t="n"/>
      <c r="K16" s="14" t="n"/>
      <c r="L16" s="14" t="n"/>
      <c r="M16" s="26" t="n"/>
      <c r="N16" s="16">
        <f>IF(A16="","",IFERROR(IF(E16=Assumptions!$A$10,"Pending",IF(E16=Assumptions!$A$9,"Not approved",IF(E16&lt;&gt;Assumptions!$A$8,"Check decision",IF(COUNTIF(F16:H16,Assumptions!$C$8)=0,"No channel approved",IF(AND(J16&lt;&gt;"",J16&lt;TODAY()),"Expired",IF(AND(J16&lt;&gt;"",J16&lt;=TODAY()+Assumptions!$B$2),"Expiring soon","Active")))))),"Check entries"))</f>
        <v/>
      </c>
    </row>
    <row r="17" ht="32" customHeight="1">
      <c r="A17" s="14" t="n"/>
      <c r="B17" s="14" t="n"/>
      <c r="C17" s="14" t="n"/>
      <c r="D17" s="26" t="n"/>
      <c r="E17" s="14" t="n"/>
      <c r="F17" s="14" t="n"/>
      <c r="G17" s="14" t="n"/>
      <c r="H17" s="14" t="n"/>
      <c r="I17" s="14" t="n"/>
      <c r="J17" s="26" t="n"/>
      <c r="K17" s="14" t="n"/>
      <c r="L17" s="14" t="n"/>
      <c r="M17" s="26" t="n"/>
      <c r="N17" s="17">
        <f>IF(A17="","",IFERROR(IF(E17=Assumptions!$A$10,"Pending",IF(E17=Assumptions!$A$9,"Not approved",IF(E17&lt;&gt;Assumptions!$A$8,"Check decision",IF(COUNTIF(F17:H17,Assumptions!$C$8)=0,"No channel approved",IF(AND(J17&lt;&gt;"",J17&lt;TODAY()),"Expired",IF(AND(J17&lt;&gt;"",J17&lt;=TODAY()+Assumptions!$B$2),"Expiring soon","Active")))))),"Check entries"))</f>
        <v/>
      </c>
    </row>
    <row r="18" ht="32" customHeight="1">
      <c r="A18" s="14" t="n"/>
      <c r="B18" s="14" t="n"/>
      <c r="C18" s="14" t="n"/>
      <c r="D18" s="26" t="n"/>
      <c r="E18" s="14" t="n"/>
      <c r="F18" s="14" t="n"/>
      <c r="G18" s="14" t="n"/>
      <c r="H18" s="14" t="n"/>
      <c r="I18" s="14" t="n"/>
      <c r="J18" s="26" t="n"/>
      <c r="K18" s="14" t="n"/>
      <c r="L18" s="14" t="n"/>
      <c r="M18" s="26" t="n"/>
      <c r="N18" s="16">
        <f>IF(A18="","",IFERROR(IF(E18=Assumptions!$A$10,"Pending",IF(E18=Assumptions!$A$9,"Not approved",IF(E18&lt;&gt;Assumptions!$A$8,"Check decision",IF(COUNTIF(F18:H18,Assumptions!$C$8)=0,"No channel approved",IF(AND(J18&lt;&gt;"",J18&lt;TODAY()),"Expired",IF(AND(J18&lt;&gt;"",J18&lt;=TODAY()+Assumptions!$B$2),"Expiring soon","Active")))))),"Check entries"))</f>
        <v/>
      </c>
    </row>
    <row r="19" ht="32" customHeight="1">
      <c r="A19" s="14" t="n"/>
      <c r="B19" s="14" t="n"/>
      <c r="C19" s="14" t="n"/>
      <c r="D19" s="26" t="n"/>
      <c r="E19" s="14" t="n"/>
      <c r="F19" s="14" t="n"/>
      <c r="G19" s="14" t="n"/>
      <c r="H19" s="14" t="n"/>
      <c r="I19" s="14" t="n"/>
      <c r="J19" s="26" t="n"/>
      <c r="K19" s="14" t="n"/>
      <c r="L19" s="14" t="n"/>
      <c r="M19" s="26" t="n"/>
      <c r="N19" s="17">
        <f>IF(A19="","",IFERROR(IF(E19=Assumptions!$A$10,"Pending",IF(E19=Assumptions!$A$9,"Not approved",IF(E19&lt;&gt;Assumptions!$A$8,"Check decision",IF(COUNTIF(F19:H19,Assumptions!$C$8)=0,"No channel approved",IF(AND(J19&lt;&gt;"",J19&lt;TODAY()),"Expired",IF(AND(J19&lt;&gt;"",J19&lt;=TODAY()+Assumptions!$B$2),"Expiring soon","Active")))))),"Check entries"))</f>
        <v/>
      </c>
    </row>
    <row r="20" ht="32" customHeight="1">
      <c r="A20" s="14" t="n"/>
      <c r="B20" s="14" t="n"/>
      <c r="C20" s="14" t="n"/>
      <c r="D20" s="26" t="n"/>
      <c r="E20" s="14" t="n"/>
      <c r="F20" s="14" t="n"/>
      <c r="G20" s="14" t="n"/>
      <c r="H20" s="14" t="n"/>
      <c r="I20" s="14" t="n"/>
      <c r="J20" s="26" t="n"/>
      <c r="K20" s="14" t="n"/>
      <c r="L20" s="14" t="n"/>
      <c r="M20" s="26" t="n"/>
      <c r="N20" s="16">
        <f>IF(A20="","",IFERROR(IF(E20=Assumptions!$A$10,"Pending",IF(E20=Assumptions!$A$9,"Not approved",IF(E20&lt;&gt;Assumptions!$A$8,"Check decision",IF(COUNTIF(F20:H20,Assumptions!$C$8)=0,"No channel approved",IF(AND(J20&lt;&gt;"",J20&lt;TODAY()),"Expired",IF(AND(J20&lt;&gt;"",J20&lt;=TODAY()+Assumptions!$B$2),"Expiring soon","Active")))))),"Check entries"))</f>
        <v/>
      </c>
    </row>
    <row r="21" ht="32" customHeight="1">
      <c r="A21" s="14" t="n"/>
      <c r="B21" s="14" t="n"/>
      <c r="C21" s="14" t="n"/>
      <c r="D21" s="26" t="n"/>
      <c r="E21" s="14" t="n"/>
      <c r="F21" s="14" t="n"/>
      <c r="G21" s="14" t="n"/>
      <c r="H21" s="14" t="n"/>
      <c r="I21" s="14" t="n"/>
      <c r="J21" s="26" t="n"/>
      <c r="K21" s="14" t="n"/>
      <c r="L21" s="14" t="n"/>
      <c r="M21" s="26" t="n"/>
      <c r="N21" s="17">
        <f>IF(A21="","",IFERROR(IF(E21=Assumptions!$A$10,"Pending",IF(E21=Assumptions!$A$9,"Not approved",IF(E21&lt;&gt;Assumptions!$A$8,"Check decision",IF(COUNTIF(F21:H21,Assumptions!$C$8)=0,"No channel approved",IF(AND(J21&lt;&gt;"",J21&lt;TODAY()),"Expired",IF(AND(J21&lt;&gt;"",J21&lt;=TODAY()+Assumptions!$B$2),"Expiring soon","Active")))))),"Check entries"))</f>
        <v/>
      </c>
    </row>
    <row r="22" ht="32" customHeight="1">
      <c r="A22" s="14" t="n"/>
      <c r="B22" s="14" t="n"/>
      <c r="C22" s="14" t="n"/>
      <c r="D22" s="26" t="n"/>
      <c r="E22" s="14" t="n"/>
      <c r="F22" s="14" t="n"/>
      <c r="G22" s="14" t="n"/>
      <c r="H22" s="14" t="n"/>
      <c r="I22" s="14" t="n"/>
      <c r="J22" s="26" t="n"/>
      <c r="K22" s="14" t="n"/>
      <c r="L22" s="14" t="n"/>
      <c r="M22" s="26" t="n"/>
      <c r="N22" s="16">
        <f>IF(A22="","",IFERROR(IF(E22=Assumptions!$A$10,"Pending",IF(E22=Assumptions!$A$9,"Not approved",IF(E22&lt;&gt;Assumptions!$A$8,"Check decision",IF(COUNTIF(F22:H22,Assumptions!$C$8)=0,"No channel approved",IF(AND(J22&lt;&gt;"",J22&lt;TODAY()),"Expired",IF(AND(J22&lt;&gt;"",J22&lt;=TODAY()+Assumptions!$B$2),"Expiring soon","Active")))))),"Check entries"))</f>
        <v/>
      </c>
    </row>
    <row r="23" ht="32" customHeight="1">
      <c r="A23" s="14" t="n"/>
      <c r="B23" s="14" t="n"/>
      <c r="C23" s="14" t="n"/>
      <c r="D23" s="26" t="n"/>
      <c r="E23" s="14" t="n"/>
      <c r="F23" s="14" t="n"/>
      <c r="G23" s="14" t="n"/>
      <c r="H23" s="14" t="n"/>
      <c r="I23" s="14" t="n"/>
      <c r="J23" s="26" t="n"/>
      <c r="K23" s="14" t="n"/>
      <c r="L23" s="14" t="n"/>
      <c r="M23" s="26" t="n"/>
      <c r="N23" s="17">
        <f>IF(A23="","",IFERROR(IF(E23=Assumptions!$A$10,"Pending",IF(E23=Assumptions!$A$9,"Not approved",IF(E23&lt;&gt;Assumptions!$A$8,"Check decision",IF(COUNTIF(F23:H23,Assumptions!$C$8)=0,"No channel approved",IF(AND(J23&lt;&gt;"",J23&lt;TODAY()),"Expired",IF(AND(J23&lt;&gt;"",J23&lt;=TODAY()+Assumptions!$B$2),"Expiring soon","Active")))))),"Check entries"))</f>
        <v/>
      </c>
    </row>
    <row r="24" ht="32" customHeight="1">
      <c r="A24" s="14" t="n"/>
      <c r="B24" s="14" t="n"/>
      <c r="C24" s="14" t="n"/>
      <c r="D24" s="26" t="n"/>
      <c r="E24" s="14" t="n"/>
      <c r="F24" s="14" t="n"/>
      <c r="G24" s="14" t="n"/>
      <c r="H24" s="14" t="n"/>
      <c r="I24" s="14" t="n"/>
      <c r="J24" s="26" t="n"/>
      <c r="K24" s="14" t="n"/>
      <c r="L24" s="14" t="n"/>
      <c r="M24" s="26" t="n"/>
      <c r="N24" s="16">
        <f>IF(A24="","",IFERROR(IF(E24=Assumptions!$A$10,"Pending",IF(E24=Assumptions!$A$9,"Not approved",IF(E24&lt;&gt;Assumptions!$A$8,"Check decision",IF(COUNTIF(F24:H24,Assumptions!$C$8)=0,"No channel approved",IF(AND(J24&lt;&gt;"",J24&lt;TODAY()),"Expired",IF(AND(J24&lt;&gt;"",J24&lt;=TODAY()+Assumptions!$B$2),"Expiring soon","Active")))))),"Check entries"))</f>
        <v/>
      </c>
    </row>
    <row r="25" ht="32" customHeight="1">
      <c r="A25" s="14" t="n"/>
      <c r="B25" s="14" t="n"/>
      <c r="C25" s="14" t="n"/>
      <c r="D25" s="26" t="n"/>
      <c r="E25" s="14" t="n"/>
      <c r="F25" s="14" t="n"/>
      <c r="G25" s="14" t="n"/>
      <c r="H25" s="14" t="n"/>
      <c r="I25" s="14" t="n"/>
      <c r="J25" s="26" t="n"/>
      <c r="K25" s="14" t="n"/>
      <c r="L25" s="14" t="n"/>
      <c r="M25" s="26" t="n"/>
      <c r="N25" s="17">
        <f>IF(A25="","",IFERROR(IF(E25=Assumptions!$A$10,"Pending",IF(E25=Assumptions!$A$9,"Not approved",IF(E25&lt;&gt;Assumptions!$A$8,"Check decision",IF(COUNTIF(F25:H25,Assumptions!$C$8)=0,"No channel approved",IF(AND(J25&lt;&gt;"",J25&lt;TODAY()),"Expired",IF(AND(J25&lt;&gt;"",J25&lt;=TODAY()+Assumptions!$B$2),"Expiring soon","Active")))))),"Check entries"))</f>
        <v/>
      </c>
    </row>
    <row r="26" ht="32" customHeight="1">
      <c r="A26" s="14" t="n"/>
      <c r="B26" s="14" t="n"/>
      <c r="C26" s="14" t="n"/>
      <c r="D26" s="26" t="n"/>
      <c r="E26" s="14" t="n"/>
      <c r="F26" s="14" t="n"/>
      <c r="G26" s="14" t="n"/>
      <c r="H26" s="14" t="n"/>
      <c r="I26" s="14" t="n"/>
      <c r="J26" s="26" t="n"/>
      <c r="K26" s="14" t="n"/>
      <c r="L26" s="14" t="n"/>
      <c r="M26" s="26" t="n"/>
      <c r="N26" s="16">
        <f>IF(A26="","",IFERROR(IF(E26=Assumptions!$A$10,"Pending",IF(E26=Assumptions!$A$9,"Not approved",IF(E26&lt;&gt;Assumptions!$A$8,"Check decision",IF(COUNTIF(F26:H26,Assumptions!$C$8)=0,"No channel approved",IF(AND(J26&lt;&gt;"",J26&lt;TODAY()),"Expired",IF(AND(J26&lt;&gt;"",J26&lt;=TODAY()+Assumptions!$B$2),"Expiring soon","Active")))))),"Check entries"))</f>
        <v/>
      </c>
    </row>
    <row r="27" ht="32" customHeight="1">
      <c r="A27" s="14" t="n"/>
      <c r="B27" s="14" t="n"/>
      <c r="C27" s="14" t="n"/>
      <c r="D27" s="26" t="n"/>
      <c r="E27" s="14" t="n"/>
      <c r="F27" s="14" t="n"/>
      <c r="G27" s="14" t="n"/>
      <c r="H27" s="14" t="n"/>
      <c r="I27" s="14" t="n"/>
      <c r="J27" s="26" t="n"/>
      <c r="K27" s="14" t="n"/>
      <c r="L27" s="14" t="n"/>
      <c r="M27" s="26" t="n"/>
      <c r="N27" s="17">
        <f>IF(A27="","",IFERROR(IF(E27=Assumptions!$A$10,"Pending",IF(E27=Assumptions!$A$9,"Not approved",IF(E27&lt;&gt;Assumptions!$A$8,"Check decision",IF(COUNTIF(F27:H27,Assumptions!$C$8)=0,"No channel approved",IF(AND(J27&lt;&gt;"",J27&lt;TODAY()),"Expired",IF(AND(J27&lt;&gt;"",J27&lt;=TODAY()+Assumptions!$B$2),"Expiring soon","Active")))))),"Check entries"))</f>
        <v/>
      </c>
    </row>
    <row r="28" ht="32" customHeight="1">
      <c r="A28" s="14" t="n"/>
      <c r="B28" s="14" t="n"/>
      <c r="C28" s="14" t="n"/>
      <c r="D28" s="26" t="n"/>
      <c r="E28" s="14" t="n"/>
      <c r="F28" s="14" t="n"/>
      <c r="G28" s="14" t="n"/>
      <c r="H28" s="14" t="n"/>
      <c r="I28" s="14" t="n"/>
      <c r="J28" s="26" t="n"/>
      <c r="K28" s="14" t="n"/>
      <c r="L28" s="14" t="n"/>
      <c r="M28" s="26" t="n"/>
      <c r="N28" s="16">
        <f>IF(A28="","",IFERROR(IF(E28=Assumptions!$A$10,"Pending",IF(E28=Assumptions!$A$9,"Not approved",IF(E28&lt;&gt;Assumptions!$A$8,"Check decision",IF(COUNTIF(F28:H28,Assumptions!$C$8)=0,"No channel approved",IF(AND(J28&lt;&gt;"",J28&lt;TODAY()),"Expired",IF(AND(J28&lt;&gt;"",J28&lt;=TODAY()+Assumptions!$B$2),"Expiring soon","Active")))))),"Check entries"))</f>
        <v/>
      </c>
    </row>
    <row r="29" ht="32" customHeight="1">
      <c r="A29" s="14" t="n"/>
      <c r="B29" s="14" t="n"/>
      <c r="C29" s="14" t="n"/>
      <c r="D29" s="26" t="n"/>
      <c r="E29" s="14" t="n"/>
      <c r="F29" s="14" t="n"/>
      <c r="G29" s="14" t="n"/>
      <c r="H29" s="14" t="n"/>
      <c r="I29" s="14" t="n"/>
      <c r="J29" s="26" t="n"/>
      <c r="K29" s="14" t="n"/>
      <c r="L29" s="14" t="n"/>
      <c r="M29" s="26" t="n"/>
      <c r="N29" s="17">
        <f>IF(A29="","",IFERROR(IF(E29=Assumptions!$A$10,"Pending",IF(E29=Assumptions!$A$9,"Not approved",IF(E29&lt;&gt;Assumptions!$A$8,"Check decision",IF(COUNTIF(F29:H29,Assumptions!$C$8)=0,"No channel approved",IF(AND(J29&lt;&gt;"",J29&lt;TODAY()),"Expired",IF(AND(J29&lt;&gt;"",J29&lt;=TODAY()+Assumptions!$B$2),"Expiring soon","Active")))))),"Check entries"))</f>
        <v/>
      </c>
    </row>
    <row r="30" ht="32" customHeight="1">
      <c r="A30" s="14" t="n"/>
      <c r="B30" s="14" t="n"/>
      <c r="C30" s="14" t="n"/>
      <c r="D30" s="26" t="n"/>
      <c r="E30" s="14" t="n"/>
      <c r="F30" s="14" t="n"/>
      <c r="G30" s="14" t="n"/>
      <c r="H30" s="14" t="n"/>
      <c r="I30" s="14" t="n"/>
      <c r="J30" s="26" t="n"/>
      <c r="K30" s="14" t="n"/>
      <c r="L30" s="14" t="n"/>
      <c r="M30" s="26" t="n"/>
      <c r="N30" s="16">
        <f>IF(A30="","",IFERROR(IF(E30=Assumptions!$A$10,"Pending",IF(E30=Assumptions!$A$9,"Not approved",IF(E30&lt;&gt;Assumptions!$A$8,"Check decision",IF(COUNTIF(F30:H30,Assumptions!$C$8)=0,"No channel approved",IF(AND(J30&lt;&gt;"",J30&lt;TODAY()),"Expired",IF(AND(J30&lt;&gt;"",J30&lt;=TODAY()+Assumptions!$B$2),"Expiring soon","Active")))))),"Check entries"))</f>
        <v/>
      </c>
    </row>
    <row r="31" ht="32" customHeight="1">
      <c r="A31" s="14" t="n"/>
      <c r="B31" s="14" t="n"/>
      <c r="C31" s="14" t="n"/>
      <c r="D31" s="26" t="n"/>
      <c r="E31" s="14" t="n"/>
      <c r="F31" s="14" t="n"/>
      <c r="G31" s="14" t="n"/>
      <c r="H31" s="14" t="n"/>
      <c r="I31" s="14" t="n"/>
      <c r="J31" s="26" t="n"/>
      <c r="K31" s="14" t="n"/>
      <c r="L31" s="14" t="n"/>
      <c r="M31" s="26" t="n"/>
      <c r="N31" s="17">
        <f>IF(A31="","",IFERROR(IF(E31=Assumptions!$A$10,"Pending",IF(E31=Assumptions!$A$9,"Not approved",IF(E31&lt;&gt;Assumptions!$A$8,"Check decision",IF(COUNTIF(F31:H31,Assumptions!$C$8)=0,"No channel approved",IF(AND(J31&lt;&gt;"",J31&lt;TODAY()),"Expired",IF(AND(J31&lt;&gt;"",J31&lt;=TODAY()+Assumptions!$B$2),"Expiring soon","Active")))))),"Check entries"))</f>
        <v/>
      </c>
    </row>
    <row r="32" ht="32" customHeight="1">
      <c r="A32" s="14" t="n"/>
      <c r="B32" s="14" t="n"/>
      <c r="C32" s="14" t="n"/>
      <c r="D32" s="26" t="n"/>
      <c r="E32" s="14" t="n"/>
      <c r="F32" s="14" t="n"/>
      <c r="G32" s="14" t="n"/>
      <c r="H32" s="14" t="n"/>
      <c r="I32" s="14" t="n"/>
      <c r="J32" s="26" t="n"/>
      <c r="K32" s="14" t="n"/>
      <c r="L32" s="14" t="n"/>
      <c r="M32" s="26" t="n"/>
      <c r="N32" s="16">
        <f>IF(A32="","",IFERROR(IF(E32=Assumptions!$A$10,"Pending",IF(E32=Assumptions!$A$9,"Not approved",IF(E32&lt;&gt;Assumptions!$A$8,"Check decision",IF(COUNTIF(F32:H32,Assumptions!$C$8)=0,"No channel approved",IF(AND(J32&lt;&gt;"",J32&lt;TODAY()),"Expired",IF(AND(J32&lt;&gt;"",J32&lt;=TODAY()+Assumptions!$B$2),"Expiring soon","Active")))))),"Check entries"))</f>
        <v/>
      </c>
    </row>
    <row r="33" ht="32" customHeight="1">
      <c r="A33" s="14" t="n"/>
      <c r="B33" s="14" t="n"/>
      <c r="C33" s="14" t="n"/>
      <c r="D33" s="26" t="n"/>
      <c r="E33" s="14" t="n"/>
      <c r="F33" s="14" t="n"/>
      <c r="G33" s="14" t="n"/>
      <c r="H33" s="14" t="n"/>
      <c r="I33" s="14" t="n"/>
      <c r="J33" s="26" t="n"/>
      <c r="K33" s="14" t="n"/>
      <c r="L33" s="14" t="n"/>
      <c r="M33" s="26" t="n"/>
      <c r="N33" s="17">
        <f>IF(A33="","",IFERROR(IF(E33=Assumptions!$A$10,"Pending",IF(E33=Assumptions!$A$9,"Not approved",IF(E33&lt;&gt;Assumptions!$A$8,"Check decision",IF(COUNTIF(F33:H33,Assumptions!$C$8)=0,"No channel approved",IF(AND(J33&lt;&gt;"",J33&lt;TODAY()),"Expired",IF(AND(J33&lt;&gt;"",J33&lt;=TODAY()+Assumptions!$B$2),"Expiring soon","Active")))))),"Check entries"))</f>
        <v/>
      </c>
    </row>
    <row r="34" ht="32" customHeight="1">
      <c r="A34" s="14" t="n"/>
      <c r="B34" s="14" t="n"/>
      <c r="C34" s="14" t="n"/>
      <c r="D34" s="26" t="n"/>
      <c r="E34" s="14" t="n"/>
      <c r="F34" s="14" t="n"/>
      <c r="G34" s="14" t="n"/>
      <c r="H34" s="14" t="n"/>
      <c r="I34" s="14" t="n"/>
      <c r="J34" s="26" t="n"/>
      <c r="K34" s="14" t="n"/>
      <c r="L34" s="14" t="n"/>
      <c r="M34" s="26" t="n"/>
      <c r="N34" s="16">
        <f>IF(A34="","",IFERROR(IF(E34=Assumptions!$A$10,"Pending",IF(E34=Assumptions!$A$9,"Not approved",IF(E34&lt;&gt;Assumptions!$A$8,"Check decision",IF(COUNTIF(F34:H34,Assumptions!$C$8)=0,"No channel approved",IF(AND(J34&lt;&gt;"",J34&lt;TODAY()),"Expired",IF(AND(J34&lt;&gt;"",J34&lt;=TODAY()+Assumptions!$B$2),"Expiring soon","Active")))))),"Check entries"))</f>
        <v/>
      </c>
    </row>
    <row r="35" ht="32" customHeight="1">
      <c r="A35" s="14" t="n"/>
      <c r="B35" s="14" t="n"/>
      <c r="C35" s="14" t="n"/>
      <c r="D35" s="26" t="n"/>
      <c r="E35" s="14" t="n"/>
      <c r="F35" s="14" t="n"/>
      <c r="G35" s="14" t="n"/>
      <c r="H35" s="14" t="n"/>
      <c r="I35" s="14" t="n"/>
      <c r="J35" s="26" t="n"/>
      <c r="K35" s="14" t="n"/>
      <c r="L35" s="14" t="n"/>
      <c r="M35" s="26" t="n"/>
      <c r="N35" s="17">
        <f>IF(A35="","",IFERROR(IF(E35=Assumptions!$A$10,"Pending",IF(E35=Assumptions!$A$9,"Not approved",IF(E35&lt;&gt;Assumptions!$A$8,"Check decision",IF(COUNTIF(F35:H35,Assumptions!$C$8)=0,"No channel approved",IF(AND(J35&lt;&gt;"",J35&lt;TODAY()),"Expired",IF(AND(J35&lt;&gt;"",J35&lt;=TODAY()+Assumptions!$B$2),"Expiring soon","Active")))))),"Check entries"))</f>
        <v/>
      </c>
    </row>
    <row r="36" ht="32" customHeight="1">
      <c r="A36" s="14" t="n"/>
      <c r="B36" s="14" t="n"/>
      <c r="C36" s="14" t="n"/>
      <c r="D36" s="26" t="n"/>
      <c r="E36" s="14" t="n"/>
      <c r="F36" s="14" t="n"/>
      <c r="G36" s="14" t="n"/>
      <c r="H36" s="14" t="n"/>
      <c r="I36" s="14" t="n"/>
      <c r="J36" s="26" t="n"/>
      <c r="K36" s="14" t="n"/>
      <c r="L36" s="14" t="n"/>
      <c r="M36" s="26" t="n"/>
      <c r="N36" s="16">
        <f>IF(A36="","",IFERROR(IF(E36=Assumptions!$A$10,"Pending",IF(E36=Assumptions!$A$9,"Not approved",IF(E36&lt;&gt;Assumptions!$A$8,"Check decision",IF(COUNTIF(F36:H36,Assumptions!$C$8)=0,"No channel approved",IF(AND(J36&lt;&gt;"",J36&lt;TODAY()),"Expired",IF(AND(J36&lt;&gt;"",J36&lt;=TODAY()+Assumptions!$B$2),"Expiring soon","Active")))))),"Check entries"))</f>
        <v/>
      </c>
    </row>
    <row r="37" ht="32" customHeight="1">
      <c r="A37" s="14" t="n"/>
      <c r="B37" s="14" t="n"/>
      <c r="C37" s="14" t="n"/>
      <c r="D37" s="26" t="n"/>
      <c r="E37" s="14" t="n"/>
      <c r="F37" s="14" t="n"/>
      <c r="G37" s="14" t="n"/>
      <c r="H37" s="14" t="n"/>
      <c r="I37" s="14" t="n"/>
      <c r="J37" s="26" t="n"/>
      <c r="K37" s="14" t="n"/>
      <c r="L37" s="14" t="n"/>
      <c r="M37" s="26" t="n"/>
      <c r="N37" s="17">
        <f>IF(A37="","",IFERROR(IF(E37=Assumptions!$A$10,"Pending",IF(E37=Assumptions!$A$9,"Not approved",IF(E37&lt;&gt;Assumptions!$A$8,"Check decision",IF(COUNTIF(F37:H37,Assumptions!$C$8)=0,"No channel approved",IF(AND(J37&lt;&gt;"",J37&lt;TODAY()),"Expired",IF(AND(J37&lt;&gt;"",J37&lt;=TODAY()+Assumptions!$B$2),"Expiring soon","Active")))))),"Check entries"))</f>
        <v/>
      </c>
    </row>
    <row r="38" ht="32" customHeight="1">
      <c r="A38" s="14" t="n"/>
      <c r="B38" s="14" t="n"/>
      <c r="C38" s="14" t="n"/>
      <c r="D38" s="26" t="n"/>
      <c r="E38" s="14" t="n"/>
      <c r="F38" s="14" t="n"/>
      <c r="G38" s="14" t="n"/>
      <c r="H38" s="14" t="n"/>
      <c r="I38" s="14" t="n"/>
      <c r="J38" s="26" t="n"/>
      <c r="K38" s="14" t="n"/>
      <c r="L38" s="14" t="n"/>
      <c r="M38" s="26" t="n"/>
      <c r="N38" s="16">
        <f>IF(A38="","",IFERROR(IF(E38=Assumptions!$A$10,"Pending",IF(E38=Assumptions!$A$9,"Not approved",IF(E38&lt;&gt;Assumptions!$A$8,"Check decision",IF(COUNTIF(F38:H38,Assumptions!$C$8)=0,"No channel approved",IF(AND(J38&lt;&gt;"",J38&lt;TODAY()),"Expired",IF(AND(J38&lt;&gt;"",J38&lt;=TODAY()+Assumptions!$B$2),"Expiring soon","Active")))))),"Check entries"))</f>
        <v/>
      </c>
    </row>
    <row r="39" ht="32" customHeight="1">
      <c r="A39" s="14" t="n"/>
      <c r="B39" s="14" t="n"/>
      <c r="C39" s="14" t="n"/>
      <c r="D39" s="26" t="n"/>
      <c r="E39" s="14" t="n"/>
      <c r="F39" s="14" t="n"/>
      <c r="G39" s="14" t="n"/>
      <c r="H39" s="14" t="n"/>
      <c r="I39" s="14" t="n"/>
      <c r="J39" s="26" t="n"/>
      <c r="K39" s="14" t="n"/>
      <c r="L39" s="14" t="n"/>
      <c r="M39" s="26" t="n"/>
      <c r="N39" s="17">
        <f>IF(A39="","",IFERROR(IF(E39=Assumptions!$A$10,"Pending",IF(E39=Assumptions!$A$9,"Not approved",IF(E39&lt;&gt;Assumptions!$A$8,"Check decision",IF(COUNTIF(F39:H39,Assumptions!$C$8)=0,"No channel approved",IF(AND(J39&lt;&gt;"",J39&lt;TODAY()),"Expired",IF(AND(J39&lt;&gt;"",J39&lt;=TODAY()+Assumptions!$B$2),"Expiring soon","Active")))))),"Check entries"))</f>
        <v/>
      </c>
    </row>
    <row r="40" ht="32" customHeight="1">
      <c r="A40" s="14" t="n"/>
      <c r="B40" s="14" t="n"/>
      <c r="C40" s="14" t="n"/>
      <c r="D40" s="26" t="n"/>
      <c r="E40" s="14" t="n"/>
      <c r="F40" s="14" t="n"/>
      <c r="G40" s="14" t="n"/>
      <c r="H40" s="14" t="n"/>
      <c r="I40" s="14" t="n"/>
      <c r="J40" s="26" t="n"/>
      <c r="K40" s="14" t="n"/>
      <c r="L40" s="14" t="n"/>
      <c r="M40" s="26" t="n"/>
      <c r="N40" s="16">
        <f>IF(A40="","",IFERROR(IF(E40=Assumptions!$A$10,"Pending",IF(E40=Assumptions!$A$9,"Not approved",IF(E40&lt;&gt;Assumptions!$A$8,"Check decision",IF(COUNTIF(F40:H40,Assumptions!$C$8)=0,"No channel approved",IF(AND(J40&lt;&gt;"",J40&lt;TODAY()),"Expired",IF(AND(J40&lt;&gt;"",J40&lt;=TODAY()+Assumptions!$B$2),"Expiring soon","Active")))))),"Check entries"))</f>
        <v/>
      </c>
    </row>
    <row r="41" ht="32" customHeight="1">
      <c r="A41" s="14" t="n"/>
      <c r="B41" s="14" t="n"/>
      <c r="C41" s="14" t="n"/>
      <c r="D41" s="26" t="n"/>
      <c r="E41" s="14" t="n"/>
      <c r="F41" s="14" t="n"/>
      <c r="G41" s="14" t="n"/>
      <c r="H41" s="14" t="n"/>
      <c r="I41" s="14" t="n"/>
      <c r="J41" s="26" t="n"/>
      <c r="K41" s="14" t="n"/>
      <c r="L41" s="14" t="n"/>
      <c r="M41" s="26" t="n"/>
      <c r="N41" s="17">
        <f>IF(A41="","",IFERROR(IF(E41=Assumptions!$A$10,"Pending",IF(E41=Assumptions!$A$9,"Not approved",IF(E41&lt;&gt;Assumptions!$A$8,"Check decision",IF(COUNTIF(F41:H41,Assumptions!$C$8)=0,"No channel approved",IF(AND(J41&lt;&gt;"",J41&lt;TODAY()),"Expired",IF(AND(J41&lt;&gt;"",J41&lt;=TODAY()+Assumptions!$B$2),"Expiring soon","Active")))))),"Check entries"))</f>
        <v/>
      </c>
    </row>
    <row r="42" ht="32" customHeight="1">
      <c r="A42" s="14" t="n"/>
      <c r="B42" s="14" t="n"/>
      <c r="C42" s="14" t="n"/>
      <c r="D42" s="26" t="n"/>
      <c r="E42" s="14" t="n"/>
      <c r="F42" s="14" t="n"/>
      <c r="G42" s="14" t="n"/>
      <c r="H42" s="14" t="n"/>
      <c r="I42" s="14" t="n"/>
      <c r="J42" s="26" t="n"/>
      <c r="K42" s="14" t="n"/>
      <c r="L42" s="14" t="n"/>
      <c r="M42" s="26" t="n"/>
      <c r="N42" s="16">
        <f>IF(A42="","",IFERROR(IF(E42=Assumptions!$A$10,"Pending",IF(E42=Assumptions!$A$9,"Not approved",IF(E42&lt;&gt;Assumptions!$A$8,"Check decision",IF(COUNTIF(F42:H42,Assumptions!$C$8)=0,"No channel approved",IF(AND(J42&lt;&gt;"",J42&lt;TODAY()),"Expired",IF(AND(J42&lt;&gt;"",J42&lt;=TODAY()+Assumptions!$B$2),"Expiring soon","Active")))))),"Check entries"))</f>
        <v/>
      </c>
    </row>
    <row r="43" ht="32" customHeight="1">
      <c r="A43" s="14" t="n"/>
      <c r="B43" s="14" t="n"/>
      <c r="C43" s="14" t="n"/>
      <c r="D43" s="26" t="n"/>
      <c r="E43" s="14" t="n"/>
      <c r="F43" s="14" t="n"/>
      <c r="G43" s="14" t="n"/>
      <c r="H43" s="14" t="n"/>
      <c r="I43" s="14" t="n"/>
      <c r="J43" s="26" t="n"/>
      <c r="K43" s="14" t="n"/>
      <c r="L43" s="14" t="n"/>
      <c r="M43" s="26" t="n"/>
      <c r="N43" s="17">
        <f>IF(A43="","",IFERROR(IF(E43=Assumptions!$A$10,"Pending",IF(E43=Assumptions!$A$9,"Not approved",IF(E43&lt;&gt;Assumptions!$A$8,"Check decision",IF(COUNTIF(F43:H43,Assumptions!$C$8)=0,"No channel approved",IF(AND(J43&lt;&gt;"",J43&lt;TODAY()),"Expired",IF(AND(J43&lt;&gt;"",J43&lt;=TODAY()+Assumptions!$B$2),"Expiring soon","Active")))))),"Check entries"))</f>
        <v/>
      </c>
    </row>
    <row r="44" ht="32" customHeight="1">
      <c r="A44" s="14" t="n"/>
      <c r="B44" s="14" t="n"/>
      <c r="C44" s="14" t="n"/>
      <c r="D44" s="26" t="n"/>
      <c r="E44" s="14" t="n"/>
      <c r="F44" s="14" t="n"/>
      <c r="G44" s="14" t="n"/>
      <c r="H44" s="14" t="n"/>
      <c r="I44" s="14" t="n"/>
      <c r="J44" s="26" t="n"/>
      <c r="K44" s="14" t="n"/>
      <c r="L44" s="14" t="n"/>
      <c r="M44" s="26" t="n"/>
      <c r="N44" s="16">
        <f>IF(A44="","",IFERROR(IF(E44=Assumptions!$A$10,"Pending",IF(E44=Assumptions!$A$9,"Not approved",IF(E44&lt;&gt;Assumptions!$A$8,"Check decision",IF(COUNTIF(F44:H44,Assumptions!$C$8)=0,"No channel approved",IF(AND(J44&lt;&gt;"",J44&lt;TODAY()),"Expired",IF(AND(J44&lt;&gt;"",J44&lt;=TODAY()+Assumptions!$B$2),"Expiring soon","Active")))))),"Check entries"))</f>
        <v/>
      </c>
    </row>
    <row r="45" ht="32" customHeight="1">
      <c r="A45" s="14" t="n"/>
      <c r="B45" s="14" t="n"/>
      <c r="C45" s="14" t="n"/>
      <c r="D45" s="26" t="n"/>
      <c r="E45" s="14" t="n"/>
      <c r="F45" s="14" t="n"/>
      <c r="G45" s="14" t="n"/>
      <c r="H45" s="14" t="n"/>
      <c r="I45" s="14" t="n"/>
      <c r="J45" s="26" t="n"/>
      <c r="K45" s="14" t="n"/>
      <c r="L45" s="14" t="n"/>
      <c r="M45" s="26" t="n"/>
      <c r="N45" s="17">
        <f>IF(A45="","",IFERROR(IF(E45=Assumptions!$A$10,"Pending",IF(E45=Assumptions!$A$9,"Not approved",IF(E45&lt;&gt;Assumptions!$A$8,"Check decision",IF(COUNTIF(F45:H45,Assumptions!$C$8)=0,"No channel approved",IF(AND(J45&lt;&gt;"",J45&lt;TODAY()),"Expired",IF(AND(J45&lt;&gt;"",J45&lt;=TODAY()+Assumptions!$B$2),"Expiring soon","Active")))))),"Check entries"))</f>
        <v/>
      </c>
    </row>
    <row r="46" ht="32" customHeight="1">
      <c r="A46" s="14" t="n"/>
      <c r="B46" s="14" t="n"/>
      <c r="C46" s="14" t="n"/>
      <c r="D46" s="26" t="n"/>
      <c r="E46" s="14" t="n"/>
      <c r="F46" s="14" t="n"/>
      <c r="G46" s="14" t="n"/>
      <c r="H46" s="14" t="n"/>
      <c r="I46" s="14" t="n"/>
      <c r="J46" s="26" t="n"/>
      <c r="K46" s="14" t="n"/>
      <c r="L46" s="14" t="n"/>
      <c r="M46" s="26" t="n"/>
      <c r="N46" s="16">
        <f>IF(A46="","",IFERROR(IF(E46=Assumptions!$A$10,"Pending",IF(E46=Assumptions!$A$9,"Not approved",IF(E46&lt;&gt;Assumptions!$A$8,"Check decision",IF(COUNTIF(F46:H46,Assumptions!$C$8)=0,"No channel approved",IF(AND(J46&lt;&gt;"",J46&lt;TODAY()),"Expired",IF(AND(J46&lt;&gt;"",J46&lt;=TODAY()+Assumptions!$B$2),"Expiring soon","Active")))))),"Check entries"))</f>
        <v/>
      </c>
    </row>
    <row r="47" ht="32" customHeight="1">
      <c r="A47" s="14" t="n"/>
      <c r="B47" s="14" t="n"/>
      <c r="C47" s="14" t="n"/>
      <c r="D47" s="26" t="n"/>
      <c r="E47" s="14" t="n"/>
      <c r="F47" s="14" t="n"/>
      <c r="G47" s="14" t="n"/>
      <c r="H47" s="14" t="n"/>
      <c r="I47" s="14" t="n"/>
      <c r="J47" s="26" t="n"/>
      <c r="K47" s="14" t="n"/>
      <c r="L47" s="14" t="n"/>
      <c r="M47" s="26" t="n"/>
      <c r="N47" s="17">
        <f>IF(A47="","",IFERROR(IF(E47=Assumptions!$A$10,"Pending",IF(E47=Assumptions!$A$9,"Not approved",IF(E47&lt;&gt;Assumptions!$A$8,"Check decision",IF(COUNTIF(F47:H47,Assumptions!$C$8)=0,"No channel approved",IF(AND(J47&lt;&gt;"",J47&lt;TODAY()),"Expired",IF(AND(J47&lt;&gt;"",J47&lt;=TODAY()+Assumptions!$B$2),"Expiring soon","Active")))))),"Check entries"))</f>
        <v/>
      </c>
    </row>
    <row r="48" ht="32" customHeight="1">
      <c r="A48" s="14" t="n"/>
      <c r="B48" s="14" t="n"/>
      <c r="C48" s="14" t="n"/>
      <c r="D48" s="26" t="n"/>
      <c r="E48" s="14" t="n"/>
      <c r="F48" s="14" t="n"/>
      <c r="G48" s="14" t="n"/>
      <c r="H48" s="14" t="n"/>
      <c r="I48" s="14" t="n"/>
      <c r="J48" s="26" t="n"/>
      <c r="K48" s="14" t="n"/>
      <c r="L48" s="14" t="n"/>
      <c r="M48" s="26" t="n"/>
      <c r="N48" s="16">
        <f>IF(A48="","",IFERROR(IF(E48=Assumptions!$A$10,"Pending",IF(E48=Assumptions!$A$9,"Not approved",IF(E48&lt;&gt;Assumptions!$A$8,"Check decision",IF(COUNTIF(F48:H48,Assumptions!$C$8)=0,"No channel approved",IF(AND(J48&lt;&gt;"",J48&lt;TODAY()),"Expired",IF(AND(J48&lt;&gt;"",J48&lt;=TODAY()+Assumptions!$B$2),"Expiring soon","Active")))))),"Check entries"))</f>
        <v/>
      </c>
    </row>
    <row r="49" ht="32" customHeight="1">
      <c r="A49" s="14" t="n"/>
      <c r="B49" s="14" t="n"/>
      <c r="C49" s="14" t="n"/>
      <c r="D49" s="26" t="n"/>
      <c r="E49" s="14" t="n"/>
      <c r="F49" s="14" t="n"/>
      <c r="G49" s="14" t="n"/>
      <c r="H49" s="14" t="n"/>
      <c r="I49" s="14" t="n"/>
      <c r="J49" s="26" t="n"/>
      <c r="K49" s="14" t="n"/>
      <c r="L49" s="14" t="n"/>
      <c r="M49" s="26" t="n"/>
      <c r="N49" s="17">
        <f>IF(A49="","",IFERROR(IF(E49=Assumptions!$A$10,"Pending",IF(E49=Assumptions!$A$9,"Not approved",IF(E49&lt;&gt;Assumptions!$A$8,"Check decision",IF(COUNTIF(F49:H49,Assumptions!$C$8)=0,"No channel approved",IF(AND(J49&lt;&gt;"",J49&lt;TODAY()),"Expired",IF(AND(J49&lt;&gt;"",J49&lt;=TODAY()+Assumptions!$B$2),"Expiring soon","Active")))))),"Check entries"))</f>
        <v/>
      </c>
    </row>
    <row r="50" ht="32" customHeight="1">
      <c r="A50" s="14" t="n"/>
      <c r="B50" s="14" t="n"/>
      <c r="C50" s="14" t="n"/>
      <c r="D50" s="26" t="n"/>
      <c r="E50" s="14" t="n"/>
      <c r="F50" s="14" t="n"/>
      <c r="G50" s="14" t="n"/>
      <c r="H50" s="14" t="n"/>
      <c r="I50" s="14" t="n"/>
      <c r="J50" s="26" t="n"/>
      <c r="K50" s="14" t="n"/>
      <c r="L50" s="14" t="n"/>
      <c r="M50" s="26" t="n"/>
      <c r="N50" s="16">
        <f>IF(A50="","",IFERROR(IF(E50=Assumptions!$A$10,"Pending",IF(E50=Assumptions!$A$9,"Not approved",IF(E50&lt;&gt;Assumptions!$A$8,"Check decision",IF(COUNTIF(F50:H50,Assumptions!$C$8)=0,"No channel approved",IF(AND(J50&lt;&gt;"",J50&lt;TODAY()),"Expired",IF(AND(J50&lt;&gt;"",J50&lt;=TODAY()+Assumptions!$B$2),"Expiring soon","Active")))))),"Check entries"))</f>
        <v/>
      </c>
    </row>
    <row r="51" ht="32" customHeight="1">
      <c r="A51" s="14" t="n"/>
      <c r="B51" s="14" t="n"/>
      <c r="C51" s="14" t="n"/>
      <c r="D51" s="26" t="n"/>
      <c r="E51" s="14" t="n"/>
      <c r="F51" s="14" t="n"/>
      <c r="G51" s="14" t="n"/>
      <c r="H51" s="14" t="n"/>
      <c r="I51" s="14" t="n"/>
      <c r="J51" s="26" t="n"/>
      <c r="K51" s="14" t="n"/>
      <c r="L51" s="14" t="n"/>
      <c r="M51" s="26" t="n"/>
      <c r="N51" s="17">
        <f>IF(A51="","",IFERROR(IF(E51=Assumptions!$A$10,"Pending",IF(E51=Assumptions!$A$9,"Not approved",IF(E51&lt;&gt;Assumptions!$A$8,"Check decision",IF(COUNTIF(F51:H51,Assumptions!$C$8)=0,"No channel approved",IF(AND(J51&lt;&gt;"",J51&lt;TODAY()),"Expired",IF(AND(J51&lt;&gt;"",J51&lt;=TODAY()+Assumptions!$B$2),"Expiring soon","Active")))))),"Check entries"))</f>
        <v/>
      </c>
    </row>
    <row r="52" ht="32" customHeight="1">
      <c r="A52" s="14" t="n"/>
      <c r="B52" s="14" t="n"/>
      <c r="C52" s="14" t="n"/>
      <c r="D52" s="26" t="n"/>
      <c r="E52" s="14" t="n"/>
      <c r="F52" s="14" t="n"/>
      <c r="G52" s="14" t="n"/>
      <c r="H52" s="14" t="n"/>
      <c r="I52" s="14" t="n"/>
      <c r="J52" s="26" t="n"/>
      <c r="K52" s="14" t="n"/>
      <c r="L52" s="14" t="n"/>
      <c r="M52" s="26" t="n"/>
      <c r="N52" s="16">
        <f>IF(A52="","",IFERROR(IF(E52=Assumptions!$A$10,"Pending",IF(E52=Assumptions!$A$9,"Not approved",IF(E52&lt;&gt;Assumptions!$A$8,"Check decision",IF(COUNTIF(F52:H52,Assumptions!$C$8)=0,"No channel approved",IF(AND(J52&lt;&gt;"",J52&lt;TODAY()),"Expired",IF(AND(J52&lt;&gt;"",J52&lt;=TODAY()+Assumptions!$B$2),"Expiring soon","Active")))))),"Check entries"))</f>
        <v/>
      </c>
    </row>
    <row r="53" ht="32" customHeight="1">
      <c r="A53" s="14" t="n"/>
      <c r="B53" s="14" t="n"/>
      <c r="C53" s="14" t="n"/>
      <c r="D53" s="26" t="n"/>
      <c r="E53" s="14" t="n"/>
      <c r="F53" s="14" t="n"/>
      <c r="G53" s="14" t="n"/>
      <c r="H53" s="14" t="n"/>
      <c r="I53" s="14" t="n"/>
      <c r="J53" s="26" t="n"/>
      <c r="K53" s="14" t="n"/>
      <c r="L53" s="14" t="n"/>
      <c r="M53" s="26" t="n"/>
      <c r="N53" s="17">
        <f>IF(A53="","",IFERROR(IF(E53=Assumptions!$A$10,"Pending",IF(E53=Assumptions!$A$9,"Not approved",IF(E53&lt;&gt;Assumptions!$A$8,"Check decision",IF(COUNTIF(F53:H53,Assumptions!$C$8)=0,"No channel approved",IF(AND(J53&lt;&gt;"",J53&lt;TODAY()),"Expired",IF(AND(J53&lt;&gt;"",J53&lt;=TODAY()+Assumptions!$B$2),"Expiring soon","Active")))))),"Check entries"))</f>
        <v/>
      </c>
    </row>
    <row r="54" ht="32" customHeight="1">
      <c r="A54" s="14" t="n"/>
      <c r="B54" s="14" t="n"/>
      <c r="C54" s="14" t="n"/>
      <c r="D54" s="26" t="n"/>
      <c r="E54" s="14" t="n"/>
      <c r="F54" s="14" t="n"/>
      <c r="G54" s="14" t="n"/>
      <c r="H54" s="14" t="n"/>
      <c r="I54" s="14" t="n"/>
      <c r="J54" s="26" t="n"/>
      <c r="K54" s="14" t="n"/>
      <c r="L54" s="14" t="n"/>
      <c r="M54" s="26" t="n"/>
      <c r="N54" s="16">
        <f>IF(A54="","",IFERROR(IF(E54=Assumptions!$A$10,"Pending",IF(E54=Assumptions!$A$9,"Not approved",IF(E54&lt;&gt;Assumptions!$A$8,"Check decision",IF(COUNTIF(F54:H54,Assumptions!$C$8)=0,"No channel approved",IF(AND(J54&lt;&gt;"",J54&lt;TODAY()),"Expired",IF(AND(J54&lt;&gt;"",J54&lt;=TODAY()+Assumptions!$B$2),"Expiring soon","Active")))))),"Check entries"))</f>
        <v/>
      </c>
    </row>
    <row r="55" ht="32" customHeight="1">
      <c r="A55" s="14" t="n"/>
      <c r="B55" s="14" t="n"/>
      <c r="C55" s="14" t="n"/>
      <c r="D55" s="26" t="n"/>
      <c r="E55" s="14" t="n"/>
      <c r="F55" s="14" t="n"/>
      <c r="G55" s="14" t="n"/>
      <c r="H55" s="14" t="n"/>
      <c r="I55" s="14" t="n"/>
      <c r="J55" s="26" t="n"/>
      <c r="K55" s="14" t="n"/>
      <c r="L55" s="14" t="n"/>
      <c r="M55" s="26" t="n"/>
      <c r="N55" s="17">
        <f>IF(A55="","",IFERROR(IF(E55=Assumptions!$A$10,"Pending",IF(E55=Assumptions!$A$9,"Not approved",IF(E55&lt;&gt;Assumptions!$A$8,"Check decision",IF(COUNTIF(F55:H55,Assumptions!$C$8)=0,"No channel approved",IF(AND(J55&lt;&gt;"",J55&lt;TODAY()),"Expired",IF(AND(J55&lt;&gt;"",J55&lt;=TODAY()+Assumptions!$B$2),"Expiring soon","Active")))))),"Check entries"))</f>
        <v/>
      </c>
    </row>
    <row r="56" ht="32" customHeight="1">
      <c r="A56" s="14" t="n"/>
      <c r="B56" s="14" t="n"/>
      <c r="C56" s="14" t="n"/>
      <c r="D56" s="26" t="n"/>
      <c r="E56" s="14" t="n"/>
      <c r="F56" s="14" t="n"/>
      <c r="G56" s="14" t="n"/>
      <c r="H56" s="14" t="n"/>
      <c r="I56" s="14" t="n"/>
      <c r="J56" s="26" t="n"/>
      <c r="K56" s="14" t="n"/>
      <c r="L56" s="14" t="n"/>
      <c r="M56" s="26" t="n"/>
      <c r="N56" s="16">
        <f>IF(A56="","",IFERROR(IF(E56=Assumptions!$A$10,"Pending",IF(E56=Assumptions!$A$9,"Not approved",IF(E56&lt;&gt;Assumptions!$A$8,"Check decision",IF(COUNTIF(F56:H56,Assumptions!$C$8)=0,"No channel approved",IF(AND(J56&lt;&gt;"",J56&lt;TODAY()),"Expired",IF(AND(J56&lt;&gt;"",J56&lt;=TODAY()+Assumptions!$B$2),"Expiring soon","Active")))))),"Check entries"))</f>
        <v/>
      </c>
    </row>
    <row r="57" ht="32" customHeight="1">
      <c r="A57" s="14" t="n"/>
      <c r="B57" s="14" t="n"/>
      <c r="C57" s="14" t="n"/>
      <c r="D57" s="26" t="n"/>
      <c r="E57" s="14" t="n"/>
      <c r="F57" s="14" t="n"/>
      <c r="G57" s="14" t="n"/>
      <c r="H57" s="14" t="n"/>
      <c r="I57" s="14" t="n"/>
      <c r="J57" s="26" t="n"/>
      <c r="K57" s="14" t="n"/>
      <c r="L57" s="14" t="n"/>
      <c r="M57" s="26" t="n"/>
      <c r="N57" s="17">
        <f>IF(A57="","",IFERROR(IF(E57=Assumptions!$A$10,"Pending",IF(E57=Assumptions!$A$9,"Not approved",IF(E57&lt;&gt;Assumptions!$A$8,"Check decision",IF(COUNTIF(F57:H57,Assumptions!$C$8)=0,"No channel approved",IF(AND(J57&lt;&gt;"",J57&lt;TODAY()),"Expired",IF(AND(J57&lt;&gt;"",J57&lt;=TODAY()+Assumptions!$B$2),"Expiring soon","Active")))))),"Check entries"))</f>
        <v/>
      </c>
    </row>
    <row r="58" ht="32" customHeight="1">
      <c r="A58" s="14" t="n"/>
      <c r="B58" s="14" t="n"/>
      <c r="C58" s="14" t="n"/>
      <c r="D58" s="26" t="n"/>
      <c r="E58" s="14" t="n"/>
      <c r="F58" s="14" t="n"/>
      <c r="G58" s="14" t="n"/>
      <c r="H58" s="14" t="n"/>
      <c r="I58" s="14" t="n"/>
      <c r="J58" s="26" t="n"/>
      <c r="K58" s="14" t="n"/>
      <c r="L58" s="14" t="n"/>
      <c r="M58" s="26" t="n"/>
      <c r="N58" s="16">
        <f>IF(A58="","",IFERROR(IF(E58=Assumptions!$A$10,"Pending",IF(E58=Assumptions!$A$9,"Not approved",IF(E58&lt;&gt;Assumptions!$A$8,"Check decision",IF(COUNTIF(F58:H58,Assumptions!$C$8)=0,"No channel approved",IF(AND(J58&lt;&gt;"",J58&lt;TODAY()),"Expired",IF(AND(J58&lt;&gt;"",J58&lt;=TODAY()+Assumptions!$B$2),"Expiring soon","Active")))))),"Check entries"))</f>
        <v/>
      </c>
    </row>
    <row r="59" ht="32" customHeight="1">
      <c r="A59" s="14" t="n"/>
      <c r="B59" s="14" t="n"/>
      <c r="C59" s="14" t="n"/>
      <c r="D59" s="26" t="n"/>
      <c r="E59" s="14" t="n"/>
      <c r="F59" s="14" t="n"/>
      <c r="G59" s="14" t="n"/>
      <c r="H59" s="14" t="n"/>
      <c r="I59" s="14" t="n"/>
      <c r="J59" s="26" t="n"/>
      <c r="K59" s="14" t="n"/>
      <c r="L59" s="14" t="n"/>
      <c r="M59" s="26" t="n"/>
      <c r="N59" s="17">
        <f>IF(A59="","",IFERROR(IF(E59=Assumptions!$A$10,"Pending",IF(E59=Assumptions!$A$9,"Not approved",IF(E59&lt;&gt;Assumptions!$A$8,"Check decision",IF(COUNTIF(F59:H59,Assumptions!$C$8)=0,"No channel approved",IF(AND(J59&lt;&gt;"",J59&lt;TODAY()),"Expired",IF(AND(J59&lt;&gt;"",J59&lt;=TODAY()+Assumptions!$B$2),"Expiring soon","Active")))))),"Check entries"))</f>
        <v/>
      </c>
    </row>
    <row r="60" ht="32" customHeight="1">
      <c r="A60" s="14" t="n"/>
      <c r="B60" s="14" t="n"/>
      <c r="C60" s="14" t="n"/>
      <c r="D60" s="26" t="n"/>
      <c r="E60" s="14" t="n"/>
      <c r="F60" s="14" t="n"/>
      <c r="G60" s="14" t="n"/>
      <c r="H60" s="14" t="n"/>
      <c r="I60" s="14" t="n"/>
      <c r="J60" s="26" t="n"/>
      <c r="K60" s="14" t="n"/>
      <c r="L60" s="14" t="n"/>
      <c r="M60" s="26" t="n"/>
      <c r="N60" s="16">
        <f>IF(A60="","",IFERROR(IF(E60=Assumptions!$A$10,"Pending",IF(E60=Assumptions!$A$9,"Not approved",IF(E60&lt;&gt;Assumptions!$A$8,"Check decision",IF(COUNTIF(F60:H60,Assumptions!$C$8)=0,"No channel approved",IF(AND(J60&lt;&gt;"",J60&lt;TODAY()),"Expired",IF(AND(J60&lt;&gt;"",J60&lt;=TODAY()+Assumptions!$B$2),"Expiring soon","Active")))))),"Check entries"))</f>
        <v/>
      </c>
    </row>
    <row r="61" ht="32" customHeight="1">
      <c r="A61" s="14" t="n"/>
      <c r="B61" s="14" t="n"/>
      <c r="C61" s="14" t="n"/>
      <c r="D61" s="26" t="n"/>
      <c r="E61" s="14" t="n"/>
      <c r="F61" s="14" t="n"/>
      <c r="G61" s="14" t="n"/>
      <c r="H61" s="14" t="n"/>
      <c r="I61" s="14" t="n"/>
      <c r="J61" s="26" t="n"/>
      <c r="K61" s="14" t="n"/>
      <c r="L61" s="14" t="n"/>
      <c r="M61" s="26" t="n"/>
      <c r="N61" s="17">
        <f>IF(A61="","",IFERROR(IF(E61=Assumptions!$A$10,"Pending",IF(E61=Assumptions!$A$9,"Not approved",IF(E61&lt;&gt;Assumptions!$A$8,"Check decision",IF(COUNTIF(F61:H61,Assumptions!$C$8)=0,"No channel approved",IF(AND(J61&lt;&gt;"",J61&lt;TODAY()),"Expired",IF(AND(J61&lt;&gt;"",J61&lt;=TODAY()+Assumptions!$B$2),"Expiring soon","Active")))))),"Check entries"))</f>
        <v/>
      </c>
    </row>
    <row r="62" ht="32" customHeight="1">
      <c r="A62" s="14" t="n"/>
      <c r="B62" s="14" t="n"/>
      <c r="C62" s="14" t="n"/>
      <c r="D62" s="26" t="n"/>
      <c r="E62" s="14" t="n"/>
      <c r="F62" s="14" t="n"/>
      <c r="G62" s="14" t="n"/>
      <c r="H62" s="14" t="n"/>
      <c r="I62" s="14" t="n"/>
      <c r="J62" s="26" t="n"/>
      <c r="K62" s="14" t="n"/>
      <c r="L62" s="14" t="n"/>
      <c r="M62" s="26" t="n"/>
      <c r="N62" s="16">
        <f>IF(A62="","",IFERROR(IF(E62=Assumptions!$A$10,"Pending",IF(E62=Assumptions!$A$9,"Not approved",IF(E62&lt;&gt;Assumptions!$A$8,"Check decision",IF(COUNTIF(F62:H62,Assumptions!$C$8)=0,"No channel approved",IF(AND(J62&lt;&gt;"",J62&lt;TODAY()),"Expired",IF(AND(J62&lt;&gt;"",J62&lt;=TODAY()+Assumptions!$B$2),"Expiring soon","Active")))))),"Check entries"))</f>
        <v/>
      </c>
    </row>
    <row r="63" ht="32" customHeight="1">
      <c r="A63" s="14" t="n"/>
      <c r="B63" s="14" t="n"/>
      <c r="C63" s="14" t="n"/>
      <c r="D63" s="26" t="n"/>
      <c r="E63" s="14" t="n"/>
      <c r="F63" s="14" t="n"/>
      <c r="G63" s="14" t="n"/>
      <c r="H63" s="14" t="n"/>
      <c r="I63" s="14" t="n"/>
      <c r="J63" s="26" t="n"/>
      <c r="K63" s="14" t="n"/>
      <c r="L63" s="14" t="n"/>
      <c r="M63" s="26" t="n"/>
      <c r="N63" s="17">
        <f>IF(A63="","",IFERROR(IF(E63=Assumptions!$A$10,"Pending",IF(E63=Assumptions!$A$9,"Not approved",IF(E63&lt;&gt;Assumptions!$A$8,"Check decision",IF(COUNTIF(F63:H63,Assumptions!$C$8)=0,"No channel approved",IF(AND(J63&lt;&gt;"",J63&lt;TODAY()),"Expired",IF(AND(J63&lt;&gt;"",J63&lt;=TODAY()+Assumptions!$B$2),"Expiring soon","Active")))))),"Check entries"))</f>
        <v/>
      </c>
    </row>
    <row r="64" ht="32" customHeight="1">
      <c r="A64" s="14" t="n"/>
      <c r="B64" s="14" t="n"/>
      <c r="C64" s="14" t="n"/>
      <c r="D64" s="26" t="n"/>
      <c r="E64" s="14" t="n"/>
      <c r="F64" s="14" t="n"/>
      <c r="G64" s="14" t="n"/>
      <c r="H64" s="14" t="n"/>
      <c r="I64" s="14" t="n"/>
      <c r="J64" s="26" t="n"/>
      <c r="K64" s="14" t="n"/>
      <c r="L64" s="14" t="n"/>
      <c r="M64" s="26" t="n"/>
      <c r="N64" s="16">
        <f>IF(A64="","",IFERROR(IF(E64=Assumptions!$A$10,"Pending",IF(E64=Assumptions!$A$9,"Not approved",IF(E64&lt;&gt;Assumptions!$A$8,"Check decision",IF(COUNTIF(F64:H64,Assumptions!$C$8)=0,"No channel approved",IF(AND(J64&lt;&gt;"",J64&lt;TODAY()),"Expired",IF(AND(J64&lt;&gt;"",J64&lt;=TODAY()+Assumptions!$B$2),"Expiring soon","Active")))))),"Check entries"))</f>
        <v/>
      </c>
    </row>
    <row r="65" ht="32" customHeight="1">
      <c r="A65" s="14" t="n"/>
      <c r="B65" s="14" t="n"/>
      <c r="C65" s="14" t="n"/>
      <c r="D65" s="26" t="n"/>
      <c r="E65" s="14" t="n"/>
      <c r="F65" s="14" t="n"/>
      <c r="G65" s="14" t="n"/>
      <c r="H65" s="14" t="n"/>
      <c r="I65" s="14" t="n"/>
      <c r="J65" s="26" t="n"/>
      <c r="K65" s="14" t="n"/>
      <c r="L65" s="14" t="n"/>
      <c r="M65" s="26" t="n"/>
      <c r="N65" s="17">
        <f>IF(A65="","",IFERROR(IF(E65=Assumptions!$A$10,"Pending",IF(E65=Assumptions!$A$9,"Not approved",IF(E65&lt;&gt;Assumptions!$A$8,"Check decision",IF(COUNTIF(F65:H65,Assumptions!$C$8)=0,"No channel approved",IF(AND(J65&lt;&gt;"",J65&lt;TODAY()),"Expired",IF(AND(J65&lt;&gt;"",J65&lt;=TODAY()+Assumptions!$B$2),"Expiring soon","Active")))))),"Check entries"))</f>
        <v/>
      </c>
    </row>
    <row r="66" ht="32" customHeight="1">
      <c r="A66" s="14" t="n"/>
      <c r="B66" s="14" t="n"/>
      <c r="C66" s="14" t="n"/>
      <c r="D66" s="26" t="n"/>
      <c r="E66" s="14" t="n"/>
      <c r="F66" s="14" t="n"/>
      <c r="G66" s="14" t="n"/>
      <c r="H66" s="14" t="n"/>
      <c r="I66" s="14" t="n"/>
      <c r="J66" s="26" t="n"/>
      <c r="K66" s="14" t="n"/>
      <c r="L66" s="14" t="n"/>
      <c r="M66" s="26" t="n"/>
      <c r="N66" s="16">
        <f>IF(A66="","",IFERROR(IF(E66=Assumptions!$A$10,"Pending",IF(E66=Assumptions!$A$9,"Not approved",IF(E66&lt;&gt;Assumptions!$A$8,"Check decision",IF(COUNTIF(F66:H66,Assumptions!$C$8)=0,"No channel approved",IF(AND(J66&lt;&gt;"",J66&lt;TODAY()),"Expired",IF(AND(J66&lt;&gt;"",J66&lt;=TODAY()+Assumptions!$B$2),"Expiring soon","Active")))))),"Check entries"))</f>
        <v/>
      </c>
    </row>
    <row r="67" ht="32" customHeight="1">
      <c r="A67" s="14" t="n"/>
      <c r="B67" s="14" t="n"/>
      <c r="C67" s="14" t="n"/>
      <c r="D67" s="26" t="n"/>
      <c r="E67" s="14" t="n"/>
      <c r="F67" s="14" t="n"/>
      <c r="G67" s="14" t="n"/>
      <c r="H67" s="14" t="n"/>
      <c r="I67" s="14" t="n"/>
      <c r="J67" s="26" t="n"/>
      <c r="K67" s="14" t="n"/>
      <c r="L67" s="14" t="n"/>
      <c r="M67" s="26" t="n"/>
      <c r="N67" s="17">
        <f>IF(A67="","",IFERROR(IF(E67=Assumptions!$A$10,"Pending",IF(E67=Assumptions!$A$9,"Not approved",IF(E67&lt;&gt;Assumptions!$A$8,"Check decision",IF(COUNTIF(F67:H67,Assumptions!$C$8)=0,"No channel approved",IF(AND(J67&lt;&gt;"",J67&lt;TODAY()),"Expired",IF(AND(J67&lt;&gt;"",J67&lt;=TODAY()+Assumptions!$B$2),"Expiring soon","Active")))))),"Check entries"))</f>
        <v/>
      </c>
    </row>
    <row r="68" ht="32" customHeight="1">
      <c r="A68" s="14" t="n"/>
      <c r="B68" s="14" t="n"/>
      <c r="C68" s="14" t="n"/>
      <c r="D68" s="26" t="n"/>
      <c r="E68" s="14" t="n"/>
      <c r="F68" s="14" t="n"/>
      <c r="G68" s="14" t="n"/>
      <c r="H68" s="14" t="n"/>
      <c r="I68" s="14" t="n"/>
      <c r="J68" s="26" t="n"/>
      <c r="K68" s="14" t="n"/>
      <c r="L68" s="14" t="n"/>
      <c r="M68" s="26" t="n"/>
      <c r="N68" s="16">
        <f>IF(A68="","",IFERROR(IF(E68=Assumptions!$A$10,"Pending",IF(E68=Assumptions!$A$9,"Not approved",IF(E68&lt;&gt;Assumptions!$A$8,"Check decision",IF(COUNTIF(F68:H68,Assumptions!$C$8)=0,"No channel approved",IF(AND(J68&lt;&gt;"",J68&lt;TODAY()),"Expired",IF(AND(J68&lt;&gt;"",J68&lt;=TODAY()+Assumptions!$B$2),"Expiring soon","Active")))))),"Check entries"))</f>
        <v/>
      </c>
    </row>
    <row r="69" ht="32" customHeight="1">
      <c r="A69" s="14" t="n"/>
      <c r="B69" s="14" t="n"/>
      <c r="C69" s="14" t="n"/>
      <c r="D69" s="26" t="n"/>
      <c r="E69" s="14" t="n"/>
      <c r="F69" s="14" t="n"/>
      <c r="G69" s="14" t="n"/>
      <c r="H69" s="14" t="n"/>
      <c r="I69" s="14" t="n"/>
      <c r="J69" s="26" t="n"/>
      <c r="K69" s="14" t="n"/>
      <c r="L69" s="14" t="n"/>
      <c r="M69" s="26" t="n"/>
      <c r="N69" s="17">
        <f>IF(A69="","",IFERROR(IF(E69=Assumptions!$A$10,"Pending",IF(E69=Assumptions!$A$9,"Not approved",IF(E69&lt;&gt;Assumptions!$A$8,"Check decision",IF(COUNTIF(F69:H69,Assumptions!$C$8)=0,"No channel approved",IF(AND(J69&lt;&gt;"",J69&lt;TODAY()),"Expired",IF(AND(J69&lt;&gt;"",J69&lt;=TODAY()+Assumptions!$B$2),"Expiring soon","Active")))))),"Check entries"))</f>
        <v/>
      </c>
    </row>
    <row r="70" ht="32" customHeight="1">
      <c r="A70" s="14" t="n"/>
      <c r="B70" s="14" t="n"/>
      <c r="C70" s="14" t="n"/>
      <c r="D70" s="26" t="n"/>
      <c r="E70" s="14" t="n"/>
      <c r="F70" s="14" t="n"/>
      <c r="G70" s="14" t="n"/>
      <c r="H70" s="14" t="n"/>
      <c r="I70" s="14" t="n"/>
      <c r="J70" s="26" t="n"/>
      <c r="K70" s="14" t="n"/>
      <c r="L70" s="14" t="n"/>
      <c r="M70" s="26" t="n"/>
      <c r="N70" s="16">
        <f>IF(A70="","",IFERROR(IF(E70=Assumptions!$A$10,"Pending",IF(E70=Assumptions!$A$9,"Not approved",IF(E70&lt;&gt;Assumptions!$A$8,"Check decision",IF(COUNTIF(F70:H70,Assumptions!$C$8)=0,"No channel approved",IF(AND(J70&lt;&gt;"",J70&lt;TODAY()),"Expired",IF(AND(J70&lt;&gt;"",J70&lt;=TODAY()+Assumptions!$B$2),"Expiring soon","Active")))))),"Check entries"))</f>
        <v/>
      </c>
    </row>
    <row r="71" ht="32" customHeight="1">
      <c r="A71" s="14" t="n"/>
      <c r="B71" s="14" t="n"/>
      <c r="C71" s="14" t="n"/>
      <c r="D71" s="26" t="n"/>
      <c r="E71" s="14" t="n"/>
      <c r="F71" s="14" t="n"/>
      <c r="G71" s="14" t="n"/>
      <c r="H71" s="14" t="n"/>
      <c r="I71" s="14" t="n"/>
      <c r="J71" s="26" t="n"/>
      <c r="K71" s="14" t="n"/>
      <c r="L71" s="14" t="n"/>
      <c r="M71" s="26" t="n"/>
      <c r="N71" s="17">
        <f>IF(A71="","",IFERROR(IF(E71=Assumptions!$A$10,"Pending",IF(E71=Assumptions!$A$9,"Not approved",IF(E71&lt;&gt;Assumptions!$A$8,"Check decision",IF(COUNTIF(F71:H71,Assumptions!$C$8)=0,"No channel approved",IF(AND(J71&lt;&gt;"",J71&lt;TODAY()),"Expired",IF(AND(J71&lt;&gt;"",J71&lt;=TODAY()+Assumptions!$B$2),"Expiring soon","Active")))))),"Check entries"))</f>
        <v/>
      </c>
    </row>
    <row r="72" ht="32" customHeight="1">
      <c r="A72" s="14" t="n"/>
      <c r="B72" s="14" t="n"/>
      <c r="C72" s="14" t="n"/>
      <c r="D72" s="26" t="n"/>
      <c r="E72" s="14" t="n"/>
      <c r="F72" s="14" t="n"/>
      <c r="G72" s="14" t="n"/>
      <c r="H72" s="14" t="n"/>
      <c r="I72" s="14" t="n"/>
      <c r="J72" s="26" t="n"/>
      <c r="K72" s="14" t="n"/>
      <c r="L72" s="14" t="n"/>
      <c r="M72" s="26" t="n"/>
      <c r="N72" s="16">
        <f>IF(A72="","",IFERROR(IF(E72=Assumptions!$A$10,"Pending",IF(E72=Assumptions!$A$9,"Not approved",IF(E72&lt;&gt;Assumptions!$A$8,"Check decision",IF(COUNTIF(F72:H72,Assumptions!$C$8)=0,"No channel approved",IF(AND(J72&lt;&gt;"",J72&lt;TODAY()),"Expired",IF(AND(J72&lt;&gt;"",J72&lt;=TODAY()+Assumptions!$B$2),"Expiring soon","Active")))))),"Check entries"))</f>
        <v/>
      </c>
    </row>
    <row r="73" ht="32" customHeight="1">
      <c r="A73" s="14" t="n"/>
      <c r="B73" s="14" t="n"/>
      <c r="C73" s="14" t="n"/>
      <c r="D73" s="26" t="n"/>
      <c r="E73" s="14" t="n"/>
      <c r="F73" s="14" t="n"/>
      <c r="G73" s="14" t="n"/>
      <c r="H73" s="14" t="n"/>
      <c r="I73" s="14" t="n"/>
      <c r="J73" s="26" t="n"/>
      <c r="K73" s="14" t="n"/>
      <c r="L73" s="14" t="n"/>
      <c r="M73" s="26" t="n"/>
      <c r="N73" s="17">
        <f>IF(A73="","",IFERROR(IF(E73=Assumptions!$A$10,"Pending",IF(E73=Assumptions!$A$9,"Not approved",IF(E73&lt;&gt;Assumptions!$A$8,"Check decision",IF(COUNTIF(F73:H73,Assumptions!$C$8)=0,"No channel approved",IF(AND(J73&lt;&gt;"",J73&lt;TODAY()),"Expired",IF(AND(J73&lt;&gt;"",J73&lt;=TODAY()+Assumptions!$B$2),"Expiring soon","Active")))))),"Check entries"))</f>
        <v/>
      </c>
    </row>
    <row r="74" ht="32" customHeight="1">
      <c r="A74" s="14" t="n"/>
      <c r="B74" s="14" t="n"/>
      <c r="C74" s="14" t="n"/>
      <c r="D74" s="26" t="n"/>
      <c r="E74" s="14" t="n"/>
      <c r="F74" s="14" t="n"/>
      <c r="G74" s="14" t="n"/>
      <c r="H74" s="14" t="n"/>
      <c r="I74" s="14" t="n"/>
      <c r="J74" s="26" t="n"/>
      <c r="K74" s="14" t="n"/>
      <c r="L74" s="14" t="n"/>
      <c r="M74" s="26" t="n"/>
      <c r="N74" s="16">
        <f>IF(A74="","",IFERROR(IF(E74=Assumptions!$A$10,"Pending",IF(E74=Assumptions!$A$9,"Not approved",IF(E74&lt;&gt;Assumptions!$A$8,"Check decision",IF(COUNTIF(F74:H74,Assumptions!$C$8)=0,"No channel approved",IF(AND(J74&lt;&gt;"",J74&lt;TODAY()),"Expired",IF(AND(J74&lt;&gt;"",J74&lt;=TODAY()+Assumptions!$B$2),"Expiring soon","Active")))))),"Check entries"))</f>
        <v/>
      </c>
    </row>
    <row r="75" ht="32" customHeight="1">
      <c r="A75" s="14" t="n"/>
      <c r="B75" s="14" t="n"/>
      <c r="C75" s="14" t="n"/>
      <c r="D75" s="26" t="n"/>
      <c r="E75" s="14" t="n"/>
      <c r="F75" s="14" t="n"/>
      <c r="G75" s="14" t="n"/>
      <c r="H75" s="14" t="n"/>
      <c r="I75" s="14" t="n"/>
      <c r="J75" s="26" t="n"/>
      <c r="K75" s="14" t="n"/>
      <c r="L75" s="14" t="n"/>
      <c r="M75" s="26" t="n"/>
      <c r="N75" s="17">
        <f>IF(A75="","",IFERROR(IF(E75=Assumptions!$A$10,"Pending",IF(E75=Assumptions!$A$9,"Not approved",IF(E75&lt;&gt;Assumptions!$A$8,"Check decision",IF(COUNTIF(F75:H75,Assumptions!$C$8)=0,"No channel approved",IF(AND(J75&lt;&gt;"",J75&lt;TODAY()),"Expired",IF(AND(J75&lt;&gt;"",J75&lt;=TODAY()+Assumptions!$B$2),"Expiring soon","Active")))))),"Check entries"))</f>
        <v/>
      </c>
    </row>
    <row r="76" ht="32" customHeight="1">
      <c r="A76" s="14" t="n"/>
      <c r="B76" s="14" t="n"/>
      <c r="C76" s="14" t="n"/>
      <c r="D76" s="26" t="n"/>
      <c r="E76" s="14" t="n"/>
      <c r="F76" s="14" t="n"/>
      <c r="G76" s="14" t="n"/>
      <c r="H76" s="14" t="n"/>
      <c r="I76" s="14" t="n"/>
      <c r="J76" s="26" t="n"/>
      <c r="K76" s="14" t="n"/>
      <c r="L76" s="14" t="n"/>
      <c r="M76" s="26" t="n"/>
      <c r="N76" s="16">
        <f>IF(A76="","",IFERROR(IF(E76=Assumptions!$A$10,"Pending",IF(E76=Assumptions!$A$9,"Not approved",IF(E76&lt;&gt;Assumptions!$A$8,"Check decision",IF(COUNTIF(F76:H76,Assumptions!$C$8)=0,"No channel approved",IF(AND(J76&lt;&gt;"",J76&lt;TODAY()),"Expired",IF(AND(J76&lt;&gt;"",J76&lt;=TODAY()+Assumptions!$B$2),"Expiring soon","Active")))))),"Check entries"))</f>
        <v/>
      </c>
    </row>
    <row r="77" ht="32" customHeight="1">
      <c r="A77" s="14" t="n"/>
      <c r="B77" s="14" t="n"/>
      <c r="C77" s="14" t="n"/>
      <c r="D77" s="26" t="n"/>
      <c r="E77" s="14" t="n"/>
      <c r="F77" s="14" t="n"/>
      <c r="G77" s="14" t="n"/>
      <c r="H77" s="14" t="n"/>
      <c r="I77" s="14" t="n"/>
      <c r="J77" s="26" t="n"/>
      <c r="K77" s="14" t="n"/>
      <c r="L77" s="14" t="n"/>
      <c r="M77" s="26" t="n"/>
      <c r="N77" s="17">
        <f>IF(A77="","",IFERROR(IF(E77=Assumptions!$A$10,"Pending",IF(E77=Assumptions!$A$9,"Not approved",IF(E77&lt;&gt;Assumptions!$A$8,"Check decision",IF(COUNTIF(F77:H77,Assumptions!$C$8)=0,"No channel approved",IF(AND(J77&lt;&gt;"",J77&lt;TODAY()),"Expired",IF(AND(J77&lt;&gt;"",J77&lt;=TODAY()+Assumptions!$B$2),"Expiring soon","Active")))))),"Check entries"))</f>
        <v/>
      </c>
    </row>
    <row r="78" ht="32" customHeight="1">
      <c r="A78" s="14" t="n"/>
      <c r="B78" s="14" t="n"/>
      <c r="C78" s="14" t="n"/>
      <c r="D78" s="26" t="n"/>
      <c r="E78" s="14" t="n"/>
      <c r="F78" s="14" t="n"/>
      <c r="G78" s="14" t="n"/>
      <c r="H78" s="14" t="n"/>
      <c r="I78" s="14" t="n"/>
      <c r="J78" s="26" t="n"/>
      <c r="K78" s="14" t="n"/>
      <c r="L78" s="14" t="n"/>
      <c r="M78" s="26" t="n"/>
      <c r="N78" s="16">
        <f>IF(A78="","",IFERROR(IF(E78=Assumptions!$A$10,"Pending",IF(E78=Assumptions!$A$9,"Not approved",IF(E78&lt;&gt;Assumptions!$A$8,"Check decision",IF(COUNTIF(F78:H78,Assumptions!$C$8)=0,"No channel approved",IF(AND(J78&lt;&gt;"",J78&lt;TODAY()),"Expired",IF(AND(J78&lt;&gt;"",J78&lt;=TODAY()+Assumptions!$B$2),"Expiring soon","Active")))))),"Check entries"))</f>
        <v/>
      </c>
    </row>
    <row r="79" ht="32" customHeight="1">
      <c r="A79" s="14" t="n"/>
      <c r="B79" s="14" t="n"/>
      <c r="C79" s="14" t="n"/>
      <c r="D79" s="26" t="n"/>
      <c r="E79" s="14" t="n"/>
      <c r="F79" s="14" t="n"/>
      <c r="G79" s="14" t="n"/>
      <c r="H79" s="14" t="n"/>
      <c r="I79" s="14" t="n"/>
      <c r="J79" s="26" t="n"/>
      <c r="K79" s="14" t="n"/>
      <c r="L79" s="14" t="n"/>
      <c r="M79" s="26" t="n"/>
      <c r="N79" s="17">
        <f>IF(A79="","",IFERROR(IF(E79=Assumptions!$A$10,"Pending",IF(E79=Assumptions!$A$9,"Not approved",IF(E79&lt;&gt;Assumptions!$A$8,"Check decision",IF(COUNTIF(F79:H79,Assumptions!$C$8)=0,"No channel approved",IF(AND(J79&lt;&gt;"",J79&lt;TODAY()),"Expired",IF(AND(J79&lt;&gt;"",J79&lt;=TODAY()+Assumptions!$B$2),"Expiring soon","Active")))))),"Check entries"))</f>
        <v/>
      </c>
    </row>
    <row r="80" ht="32" customHeight="1">
      <c r="A80" s="14" t="n"/>
      <c r="B80" s="14" t="n"/>
      <c r="C80" s="14" t="n"/>
      <c r="D80" s="26" t="n"/>
      <c r="E80" s="14" t="n"/>
      <c r="F80" s="14" t="n"/>
      <c r="G80" s="14" t="n"/>
      <c r="H80" s="14" t="n"/>
      <c r="I80" s="14" t="n"/>
      <c r="J80" s="26" t="n"/>
      <c r="K80" s="14" t="n"/>
      <c r="L80" s="14" t="n"/>
      <c r="M80" s="26" t="n"/>
      <c r="N80" s="16">
        <f>IF(A80="","",IFERROR(IF(E80=Assumptions!$A$10,"Pending",IF(E80=Assumptions!$A$9,"Not approved",IF(E80&lt;&gt;Assumptions!$A$8,"Check decision",IF(COUNTIF(F80:H80,Assumptions!$C$8)=0,"No channel approved",IF(AND(J80&lt;&gt;"",J80&lt;TODAY()),"Expired",IF(AND(J80&lt;&gt;"",J80&lt;=TODAY()+Assumptions!$B$2),"Expiring soon","Active")))))),"Check entries"))</f>
        <v/>
      </c>
    </row>
    <row r="81" ht="32" customHeight="1">
      <c r="A81" s="14" t="n"/>
      <c r="B81" s="14" t="n"/>
      <c r="C81" s="14" t="n"/>
      <c r="D81" s="26" t="n"/>
      <c r="E81" s="14" t="n"/>
      <c r="F81" s="14" t="n"/>
      <c r="G81" s="14" t="n"/>
      <c r="H81" s="14" t="n"/>
      <c r="I81" s="14" t="n"/>
      <c r="J81" s="26" t="n"/>
      <c r="K81" s="14" t="n"/>
      <c r="L81" s="14" t="n"/>
      <c r="M81" s="26" t="n"/>
      <c r="N81" s="17">
        <f>IF(A81="","",IFERROR(IF(E81=Assumptions!$A$10,"Pending",IF(E81=Assumptions!$A$9,"Not approved",IF(E81&lt;&gt;Assumptions!$A$8,"Check decision",IF(COUNTIF(F81:H81,Assumptions!$C$8)=0,"No channel approved",IF(AND(J81&lt;&gt;"",J81&lt;TODAY()),"Expired",IF(AND(J81&lt;&gt;"",J81&lt;=TODAY()+Assumptions!$B$2),"Expiring soon","Active")))))),"Check entries"))</f>
        <v/>
      </c>
    </row>
    <row r="82" ht="32" customHeight="1">
      <c r="A82" s="14" t="n"/>
      <c r="B82" s="14" t="n"/>
      <c r="C82" s="14" t="n"/>
      <c r="D82" s="26" t="n"/>
      <c r="E82" s="14" t="n"/>
      <c r="F82" s="14" t="n"/>
      <c r="G82" s="14" t="n"/>
      <c r="H82" s="14" t="n"/>
      <c r="I82" s="14" t="n"/>
      <c r="J82" s="26" t="n"/>
      <c r="K82" s="14" t="n"/>
      <c r="L82" s="14" t="n"/>
      <c r="M82" s="26" t="n"/>
      <c r="N82" s="16">
        <f>IF(A82="","",IFERROR(IF(E82=Assumptions!$A$10,"Pending",IF(E82=Assumptions!$A$9,"Not approved",IF(E82&lt;&gt;Assumptions!$A$8,"Check decision",IF(COUNTIF(F82:H82,Assumptions!$C$8)=0,"No channel approved",IF(AND(J82&lt;&gt;"",J82&lt;TODAY()),"Expired",IF(AND(J82&lt;&gt;"",J82&lt;=TODAY()+Assumptions!$B$2),"Expiring soon","Active")))))),"Check entries"))</f>
        <v/>
      </c>
    </row>
    <row r="83" ht="32" customHeight="1">
      <c r="A83" s="14" t="n"/>
      <c r="B83" s="14" t="n"/>
      <c r="C83" s="14" t="n"/>
      <c r="D83" s="26" t="n"/>
      <c r="E83" s="14" t="n"/>
      <c r="F83" s="14" t="n"/>
      <c r="G83" s="14" t="n"/>
      <c r="H83" s="14" t="n"/>
      <c r="I83" s="14" t="n"/>
      <c r="J83" s="26" t="n"/>
      <c r="K83" s="14" t="n"/>
      <c r="L83" s="14" t="n"/>
      <c r="M83" s="26" t="n"/>
      <c r="N83" s="17">
        <f>IF(A83="","",IFERROR(IF(E83=Assumptions!$A$10,"Pending",IF(E83=Assumptions!$A$9,"Not approved",IF(E83&lt;&gt;Assumptions!$A$8,"Check decision",IF(COUNTIF(F83:H83,Assumptions!$C$8)=0,"No channel approved",IF(AND(J83&lt;&gt;"",J83&lt;TODAY()),"Expired",IF(AND(J83&lt;&gt;"",J83&lt;=TODAY()+Assumptions!$B$2),"Expiring soon","Active")))))),"Check entries"))</f>
        <v/>
      </c>
    </row>
    <row r="84" ht="32" customHeight="1">
      <c r="A84" s="14" t="n"/>
      <c r="B84" s="14" t="n"/>
      <c r="C84" s="14" t="n"/>
      <c r="D84" s="26" t="n"/>
      <c r="E84" s="14" t="n"/>
      <c r="F84" s="14" t="n"/>
      <c r="G84" s="14" t="n"/>
      <c r="H84" s="14" t="n"/>
      <c r="I84" s="14" t="n"/>
      <c r="J84" s="26" t="n"/>
      <c r="K84" s="14" t="n"/>
      <c r="L84" s="14" t="n"/>
      <c r="M84" s="26" t="n"/>
      <c r="N84" s="16">
        <f>IF(A84="","",IFERROR(IF(E84=Assumptions!$A$10,"Pending",IF(E84=Assumptions!$A$9,"Not approved",IF(E84&lt;&gt;Assumptions!$A$8,"Check decision",IF(COUNTIF(F84:H84,Assumptions!$C$8)=0,"No channel approved",IF(AND(J84&lt;&gt;"",J84&lt;TODAY()),"Expired",IF(AND(J84&lt;&gt;"",J84&lt;=TODAY()+Assumptions!$B$2),"Expiring soon","Active")))))),"Check entries"))</f>
        <v/>
      </c>
    </row>
    <row r="85" ht="32" customHeight="1">
      <c r="A85" s="14" t="n"/>
      <c r="B85" s="14" t="n"/>
      <c r="C85" s="14" t="n"/>
      <c r="D85" s="26" t="n"/>
      <c r="E85" s="14" t="n"/>
      <c r="F85" s="14" t="n"/>
      <c r="G85" s="14" t="n"/>
      <c r="H85" s="14" t="n"/>
      <c r="I85" s="14" t="n"/>
      <c r="J85" s="26" t="n"/>
      <c r="K85" s="14" t="n"/>
      <c r="L85" s="14" t="n"/>
      <c r="M85" s="26" t="n"/>
      <c r="N85" s="17">
        <f>IF(A85="","",IFERROR(IF(E85=Assumptions!$A$10,"Pending",IF(E85=Assumptions!$A$9,"Not approved",IF(E85&lt;&gt;Assumptions!$A$8,"Check decision",IF(COUNTIF(F85:H85,Assumptions!$C$8)=0,"No channel approved",IF(AND(J85&lt;&gt;"",J85&lt;TODAY()),"Expired",IF(AND(J85&lt;&gt;"",J85&lt;=TODAY()+Assumptions!$B$2),"Expiring soon","Active")))))),"Check entries"))</f>
        <v/>
      </c>
    </row>
    <row r="86" ht="32" customHeight="1">
      <c r="A86" s="14" t="n"/>
      <c r="B86" s="14" t="n"/>
      <c r="C86" s="14" t="n"/>
      <c r="D86" s="26" t="n"/>
      <c r="E86" s="14" t="n"/>
      <c r="F86" s="14" t="n"/>
      <c r="G86" s="14" t="n"/>
      <c r="H86" s="14" t="n"/>
      <c r="I86" s="14" t="n"/>
      <c r="J86" s="26" t="n"/>
      <c r="K86" s="14" t="n"/>
      <c r="L86" s="14" t="n"/>
      <c r="M86" s="26" t="n"/>
      <c r="N86" s="16">
        <f>IF(A86="","",IFERROR(IF(E86=Assumptions!$A$10,"Pending",IF(E86=Assumptions!$A$9,"Not approved",IF(E86&lt;&gt;Assumptions!$A$8,"Check decision",IF(COUNTIF(F86:H86,Assumptions!$C$8)=0,"No channel approved",IF(AND(J86&lt;&gt;"",J86&lt;TODAY()),"Expired",IF(AND(J86&lt;&gt;"",J86&lt;=TODAY()+Assumptions!$B$2),"Expiring soon","Active")))))),"Check entries"))</f>
        <v/>
      </c>
    </row>
    <row r="87" ht="32" customHeight="1">
      <c r="A87" s="14" t="n"/>
      <c r="B87" s="14" t="n"/>
      <c r="C87" s="14" t="n"/>
      <c r="D87" s="26" t="n"/>
      <c r="E87" s="14" t="n"/>
      <c r="F87" s="14" t="n"/>
      <c r="G87" s="14" t="n"/>
      <c r="H87" s="14" t="n"/>
      <c r="I87" s="14" t="n"/>
      <c r="J87" s="26" t="n"/>
      <c r="K87" s="14" t="n"/>
      <c r="L87" s="14" t="n"/>
      <c r="M87" s="26" t="n"/>
      <c r="N87" s="17">
        <f>IF(A87="","",IFERROR(IF(E87=Assumptions!$A$10,"Pending",IF(E87=Assumptions!$A$9,"Not approved",IF(E87&lt;&gt;Assumptions!$A$8,"Check decision",IF(COUNTIF(F87:H87,Assumptions!$C$8)=0,"No channel approved",IF(AND(J87&lt;&gt;"",J87&lt;TODAY()),"Expired",IF(AND(J87&lt;&gt;"",J87&lt;=TODAY()+Assumptions!$B$2),"Expiring soon","Active")))))),"Check entries"))</f>
        <v/>
      </c>
    </row>
    <row r="88" ht="32" customHeight="1">
      <c r="A88" s="14" t="n"/>
      <c r="B88" s="14" t="n"/>
      <c r="C88" s="14" t="n"/>
      <c r="D88" s="26" t="n"/>
      <c r="E88" s="14" t="n"/>
      <c r="F88" s="14" t="n"/>
      <c r="G88" s="14" t="n"/>
      <c r="H88" s="14" t="n"/>
      <c r="I88" s="14" t="n"/>
      <c r="J88" s="26" t="n"/>
      <c r="K88" s="14" t="n"/>
      <c r="L88" s="14" t="n"/>
      <c r="M88" s="26" t="n"/>
      <c r="N88" s="16">
        <f>IF(A88="","",IFERROR(IF(E88=Assumptions!$A$10,"Pending",IF(E88=Assumptions!$A$9,"Not approved",IF(E88&lt;&gt;Assumptions!$A$8,"Check decision",IF(COUNTIF(F88:H88,Assumptions!$C$8)=0,"No channel approved",IF(AND(J88&lt;&gt;"",J88&lt;TODAY()),"Expired",IF(AND(J88&lt;&gt;"",J88&lt;=TODAY()+Assumptions!$B$2),"Expiring soon","Active")))))),"Check entries"))</f>
        <v/>
      </c>
    </row>
    <row r="89" ht="32" customHeight="1">
      <c r="A89" s="14" t="n"/>
      <c r="B89" s="14" t="n"/>
      <c r="C89" s="14" t="n"/>
      <c r="D89" s="26" t="n"/>
      <c r="E89" s="14" t="n"/>
      <c r="F89" s="14" t="n"/>
      <c r="G89" s="14" t="n"/>
      <c r="H89" s="14" t="n"/>
      <c r="I89" s="14" t="n"/>
      <c r="J89" s="26" t="n"/>
      <c r="K89" s="14" t="n"/>
      <c r="L89" s="14" t="n"/>
      <c r="M89" s="26" t="n"/>
      <c r="N89" s="17">
        <f>IF(A89="","",IFERROR(IF(E89=Assumptions!$A$10,"Pending",IF(E89=Assumptions!$A$9,"Not approved",IF(E89&lt;&gt;Assumptions!$A$8,"Check decision",IF(COUNTIF(F89:H89,Assumptions!$C$8)=0,"No channel approved",IF(AND(J89&lt;&gt;"",J89&lt;TODAY()),"Expired",IF(AND(J89&lt;&gt;"",J89&lt;=TODAY()+Assumptions!$B$2),"Expiring soon","Active")))))),"Check entries"))</f>
        <v/>
      </c>
    </row>
    <row r="90" ht="32" customHeight="1">
      <c r="A90" s="14" t="n"/>
      <c r="B90" s="14" t="n"/>
      <c r="C90" s="14" t="n"/>
      <c r="D90" s="26" t="n"/>
      <c r="E90" s="14" t="n"/>
      <c r="F90" s="14" t="n"/>
      <c r="G90" s="14" t="n"/>
      <c r="H90" s="14" t="n"/>
      <c r="I90" s="14" t="n"/>
      <c r="J90" s="26" t="n"/>
      <c r="K90" s="14" t="n"/>
      <c r="L90" s="14" t="n"/>
      <c r="M90" s="26" t="n"/>
      <c r="N90" s="16">
        <f>IF(A90="","",IFERROR(IF(E90=Assumptions!$A$10,"Pending",IF(E90=Assumptions!$A$9,"Not approved",IF(E90&lt;&gt;Assumptions!$A$8,"Check decision",IF(COUNTIF(F90:H90,Assumptions!$C$8)=0,"No channel approved",IF(AND(J90&lt;&gt;"",J90&lt;TODAY()),"Expired",IF(AND(J90&lt;&gt;"",J90&lt;=TODAY()+Assumptions!$B$2),"Expiring soon","Active")))))),"Check entries"))</f>
        <v/>
      </c>
    </row>
    <row r="91" ht="32" customHeight="1">
      <c r="A91" s="14" t="n"/>
      <c r="B91" s="14" t="n"/>
      <c r="C91" s="14" t="n"/>
      <c r="D91" s="26" t="n"/>
      <c r="E91" s="14" t="n"/>
      <c r="F91" s="14" t="n"/>
      <c r="G91" s="14" t="n"/>
      <c r="H91" s="14" t="n"/>
      <c r="I91" s="14" t="n"/>
      <c r="J91" s="26" t="n"/>
      <c r="K91" s="14" t="n"/>
      <c r="L91" s="14" t="n"/>
      <c r="M91" s="26" t="n"/>
      <c r="N91" s="17">
        <f>IF(A91="","",IFERROR(IF(E91=Assumptions!$A$10,"Pending",IF(E91=Assumptions!$A$9,"Not approved",IF(E91&lt;&gt;Assumptions!$A$8,"Check decision",IF(COUNTIF(F91:H91,Assumptions!$C$8)=0,"No channel approved",IF(AND(J91&lt;&gt;"",J91&lt;TODAY()),"Expired",IF(AND(J91&lt;&gt;"",J91&lt;=TODAY()+Assumptions!$B$2),"Expiring soon","Active")))))),"Check entries"))</f>
        <v/>
      </c>
    </row>
    <row r="92" ht="32" customHeight="1">
      <c r="A92" s="14" t="n"/>
      <c r="B92" s="14" t="n"/>
      <c r="C92" s="14" t="n"/>
      <c r="D92" s="26" t="n"/>
      <c r="E92" s="14" t="n"/>
      <c r="F92" s="14" t="n"/>
      <c r="G92" s="14" t="n"/>
      <c r="H92" s="14" t="n"/>
      <c r="I92" s="14" t="n"/>
      <c r="J92" s="26" t="n"/>
      <c r="K92" s="14" t="n"/>
      <c r="L92" s="14" t="n"/>
      <c r="M92" s="26" t="n"/>
      <c r="N92" s="16">
        <f>IF(A92="","",IFERROR(IF(E92=Assumptions!$A$10,"Pending",IF(E92=Assumptions!$A$9,"Not approved",IF(E92&lt;&gt;Assumptions!$A$8,"Check decision",IF(COUNTIF(F92:H92,Assumptions!$C$8)=0,"No channel approved",IF(AND(J92&lt;&gt;"",J92&lt;TODAY()),"Expired",IF(AND(J92&lt;&gt;"",J92&lt;=TODAY()+Assumptions!$B$2),"Expiring soon","Active")))))),"Check entries"))</f>
        <v/>
      </c>
    </row>
    <row r="93" ht="32" customHeight="1">
      <c r="A93" s="14" t="n"/>
      <c r="B93" s="14" t="n"/>
      <c r="C93" s="14" t="n"/>
      <c r="D93" s="26" t="n"/>
      <c r="E93" s="14" t="n"/>
      <c r="F93" s="14" t="n"/>
      <c r="G93" s="14" t="n"/>
      <c r="H93" s="14" t="n"/>
      <c r="I93" s="14" t="n"/>
      <c r="J93" s="26" t="n"/>
      <c r="K93" s="14" t="n"/>
      <c r="L93" s="14" t="n"/>
      <c r="M93" s="26" t="n"/>
      <c r="N93" s="17">
        <f>IF(A93="","",IFERROR(IF(E93=Assumptions!$A$10,"Pending",IF(E93=Assumptions!$A$9,"Not approved",IF(E93&lt;&gt;Assumptions!$A$8,"Check decision",IF(COUNTIF(F93:H93,Assumptions!$C$8)=0,"No channel approved",IF(AND(J93&lt;&gt;"",J93&lt;TODAY()),"Expired",IF(AND(J93&lt;&gt;"",J93&lt;=TODAY()+Assumptions!$B$2),"Expiring soon","Active")))))),"Check entries"))</f>
        <v/>
      </c>
    </row>
    <row r="94" ht="32" customHeight="1">
      <c r="A94" s="14" t="n"/>
      <c r="B94" s="14" t="n"/>
      <c r="C94" s="14" t="n"/>
      <c r="D94" s="26" t="n"/>
      <c r="E94" s="14" t="n"/>
      <c r="F94" s="14" t="n"/>
      <c r="G94" s="14" t="n"/>
      <c r="H94" s="14" t="n"/>
      <c r="I94" s="14" t="n"/>
      <c r="J94" s="26" t="n"/>
      <c r="K94" s="14" t="n"/>
      <c r="L94" s="14" t="n"/>
      <c r="M94" s="26" t="n"/>
      <c r="N94" s="16">
        <f>IF(A94="","",IFERROR(IF(E94=Assumptions!$A$10,"Pending",IF(E94=Assumptions!$A$9,"Not approved",IF(E94&lt;&gt;Assumptions!$A$8,"Check decision",IF(COUNTIF(F94:H94,Assumptions!$C$8)=0,"No channel approved",IF(AND(J94&lt;&gt;"",J94&lt;TODAY()),"Expired",IF(AND(J94&lt;&gt;"",J94&lt;=TODAY()+Assumptions!$B$2),"Expiring soon","Active")))))),"Check entries"))</f>
        <v/>
      </c>
    </row>
    <row r="95" ht="32" customHeight="1">
      <c r="A95" s="14" t="n"/>
      <c r="B95" s="14" t="n"/>
      <c r="C95" s="14" t="n"/>
      <c r="D95" s="26" t="n"/>
      <c r="E95" s="14" t="n"/>
      <c r="F95" s="14" t="n"/>
      <c r="G95" s="14" t="n"/>
      <c r="H95" s="14" t="n"/>
      <c r="I95" s="14" t="n"/>
      <c r="J95" s="26" t="n"/>
      <c r="K95" s="14" t="n"/>
      <c r="L95" s="14" t="n"/>
      <c r="M95" s="26" t="n"/>
      <c r="N95" s="17">
        <f>IF(A95="","",IFERROR(IF(E95=Assumptions!$A$10,"Pending",IF(E95=Assumptions!$A$9,"Not approved",IF(E95&lt;&gt;Assumptions!$A$8,"Check decision",IF(COUNTIF(F95:H95,Assumptions!$C$8)=0,"No channel approved",IF(AND(J95&lt;&gt;"",J95&lt;TODAY()),"Expired",IF(AND(J95&lt;&gt;"",J95&lt;=TODAY()+Assumptions!$B$2),"Expiring soon","Active")))))),"Check entries"))</f>
        <v/>
      </c>
    </row>
    <row r="96" ht="32" customHeight="1">
      <c r="A96" s="14" t="n"/>
      <c r="B96" s="14" t="n"/>
      <c r="C96" s="14" t="n"/>
      <c r="D96" s="26" t="n"/>
      <c r="E96" s="14" t="n"/>
      <c r="F96" s="14" t="n"/>
      <c r="G96" s="14" t="n"/>
      <c r="H96" s="14" t="n"/>
      <c r="I96" s="14" t="n"/>
      <c r="J96" s="26" t="n"/>
      <c r="K96" s="14" t="n"/>
      <c r="L96" s="14" t="n"/>
      <c r="M96" s="26" t="n"/>
      <c r="N96" s="16">
        <f>IF(A96="","",IFERROR(IF(E96=Assumptions!$A$10,"Pending",IF(E96=Assumptions!$A$9,"Not approved",IF(E96&lt;&gt;Assumptions!$A$8,"Check decision",IF(COUNTIF(F96:H96,Assumptions!$C$8)=0,"No channel approved",IF(AND(J96&lt;&gt;"",J96&lt;TODAY()),"Expired",IF(AND(J96&lt;&gt;"",J96&lt;=TODAY()+Assumptions!$B$2),"Expiring soon","Active")))))),"Check entries"))</f>
        <v/>
      </c>
    </row>
    <row r="97" ht="32" customHeight="1">
      <c r="A97" s="14" t="n"/>
      <c r="B97" s="14" t="n"/>
      <c r="C97" s="14" t="n"/>
      <c r="D97" s="26" t="n"/>
      <c r="E97" s="14" t="n"/>
      <c r="F97" s="14" t="n"/>
      <c r="G97" s="14" t="n"/>
      <c r="H97" s="14" t="n"/>
      <c r="I97" s="14" t="n"/>
      <c r="J97" s="26" t="n"/>
      <c r="K97" s="14" t="n"/>
      <c r="L97" s="14" t="n"/>
      <c r="M97" s="26" t="n"/>
      <c r="N97" s="17">
        <f>IF(A97="","",IFERROR(IF(E97=Assumptions!$A$10,"Pending",IF(E97=Assumptions!$A$9,"Not approved",IF(E97&lt;&gt;Assumptions!$A$8,"Check decision",IF(COUNTIF(F97:H97,Assumptions!$C$8)=0,"No channel approved",IF(AND(J97&lt;&gt;"",J97&lt;TODAY()),"Expired",IF(AND(J97&lt;&gt;"",J97&lt;=TODAY()+Assumptions!$B$2),"Expiring soon","Active")))))),"Check entries"))</f>
        <v/>
      </c>
    </row>
    <row r="98" ht="32" customHeight="1">
      <c r="A98" s="14" t="n"/>
      <c r="B98" s="14" t="n"/>
      <c r="C98" s="14" t="n"/>
      <c r="D98" s="26" t="n"/>
      <c r="E98" s="14" t="n"/>
      <c r="F98" s="14" t="n"/>
      <c r="G98" s="14" t="n"/>
      <c r="H98" s="14" t="n"/>
      <c r="I98" s="14" t="n"/>
      <c r="J98" s="26" t="n"/>
      <c r="K98" s="14" t="n"/>
      <c r="L98" s="14" t="n"/>
      <c r="M98" s="26" t="n"/>
      <c r="N98" s="16">
        <f>IF(A98="","",IFERROR(IF(E98=Assumptions!$A$10,"Pending",IF(E98=Assumptions!$A$9,"Not approved",IF(E98&lt;&gt;Assumptions!$A$8,"Check decision",IF(COUNTIF(F98:H98,Assumptions!$C$8)=0,"No channel approved",IF(AND(J98&lt;&gt;"",J98&lt;TODAY()),"Expired",IF(AND(J98&lt;&gt;"",J98&lt;=TODAY()+Assumptions!$B$2),"Expiring soon","Active")))))),"Check entries"))</f>
        <v/>
      </c>
    </row>
    <row r="99" ht="32" customHeight="1">
      <c r="A99" s="14" t="n"/>
      <c r="B99" s="14" t="n"/>
      <c r="C99" s="14" t="n"/>
      <c r="D99" s="26" t="n"/>
      <c r="E99" s="14" t="n"/>
      <c r="F99" s="14" t="n"/>
      <c r="G99" s="14" t="n"/>
      <c r="H99" s="14" t="n"/>
      <c r="I99" s="14" t="n"/>
      <c r="J99" s="26" t="n"/>
      <c r="K99" s="14" t="n"/>
      <c r="L99" s="14" t="n"/>
      <c r="M99" s="26" t="n"/>
      <c r="N99" s="17">
        <f>IF(A99="","",IFERROR(IF(E99=Assumptions!$A$10,"Pending",IF(E99=Assumptions!$A$9,"Not approved",IF(E99&lt;&gt;Assumptions!$A$8,"Check decision",IF(COUNTIF(F99:H99,Assumptions!$C$8)=0,"No channel approved",IF(AND(J99&lt;&gt;"",J99&lt;TODAY()),"Expired",IF(AND(J99&lt;&gt;"",J99&lt;=TODAY()+Assumptions!$B$2),"Expiring soon","Active")))))),"Check entries"))</f>
        <v/>
      </c>
    </row>
    <row r="100" ht="32" customHeight="1">
      <c r="A100" s="14" t="n"/>
      <c r="B100" s="14" t="n"/>
      <c r="C100" s="14" t="n"/>
      <c r="D100" s="26" t="n"/>
      <c r="E100" s="14" t="n"/>
      <c r="F100" s="14" t="n"/>
      <c r="G100" s="14" t="n"/>
      <c r="H100" s="14" t="n"/>
      <c r="I100" s="14" t="n"/>
      <c r="J100" s="26" t="n"/>
      <c r="K100" s="14" t="n"/>
      <c r="L100" s="14" t="n"/>
      <c r="M100" s="26" t="n"/>
      <c r="N100" s="16">
        <f>IF(A100="","",IFERROR(IF(E100=Assumptions!$A$10,"Pending",IF(E100=Assumptions!$A$9,"Not approved",IF(E100&lt;&gt;Assumptions!$A$8,"Check decision",IF(COUNTIF(F100:H100,Assumptions!$C$8)=0,"No channel approved",IF(AND(J100&lt;&gt;"",J100&lt;TODAY()),"Expired",IF(AND(J100&lt;&gt;"",J100&lt;=TODAY()+Assumptions!$B$2),"Expiring soon","Active")))))),"Check entries"))</f>
        <v/>
      </c>
    </row>
    <row r="101" ht="32" customHeight="1">
      <c r="A101" s="14" t="n"/>
      <c r="B101" s="14" t="n"/>
      <c r="C101" s="14" t="n"/>
      <c r="D101" s="26" t="n"/>
      <c r="E101" s="14" t="n"/>
      <c r="F101" s="14" t="n"/>
      <c r="G101" s="14" t="n"/>
      <c r="H101" s="14" t="n"/>
      <c r="I101" s="14" t="n"/>
      <c r="J101" s="26" t="n"/>
      <c r="K101" s="14" t="n"/>
      <c r="L101" s="14" t="n"/>
      <c r="M101" s="26" t="n"/>
      <c r="N101" s="17">
        <f>IF(A101="","",IFERROR(IF(E101=Assumptions!$A$10,"Pending",IF(E101=Assumptions!$A$9,"Not approved",IF(E101&lt;&gt;Assumptions!$A$8,"Check decision",IF(COUNTIF(F101:H101,Assumptions!$C$8)=0,"No channel approved",IF(AND(J101&lt;&gt;"",J101&lt;TODAY()),"Expired",IF(AND(J101&lt;&gt;"",J101&lt;=TODAY()+Assumptions!$B$2),"Expiring soon","Active")))))),"Check entries"))</f>
        <v/>
      </c>
    </row>
    <row r="102" ht="32" customHeight="1">
      <c r="A102" s="14" t="n"/>
      <c r="B102" s="14" t="n"/>
      <c r="C102" s="14" t="n"/>
      <c r="D102" s="26" t="n"/>
      <c r="E102" s="14" t="n"/>
      <c r="F102" s="14" t="n"/>
      <c r="G102" s="14" t="n"/>
      <c r="H102" s="14" t="n"/>
      <c r="I102" s="14" t="n"/>
      <c r="J102" s="26" t="n"/>
      <c r="K102" s="14" t="n"/>
      <c r="L102" s="14" t="n"/>
      <c r="M102" s="26" t="n"/>
      <c r="N102" s="16">
        <f>IF(A102="","",IFERROR(IF(E102=Assumptions!$A$10,"Pending",IF(E102=Assumptions!$A$9,"Not approved",IF(E102&lt;&gt;Assumptions!$A$8,"Check decision",IF(COUNTIF(F102:H102,Assumptions!$C$8)=0,"No channel approved",IF(AND(J102&lt;&gt;"",J102&lt;TODAY()),"Expired",IF(AND(J102&lt;&gt;"",J102&lt;=TODAY()+Assumptions!$B$2),"Expiring soon","Active")))))),"Check entries"))</f>
        <v/>
      </c>
    </row>
    <row r="103" ht="32" customHeight="1">
      <c r="A103" s="14" t="n"/>
      <c r="B103" s="14" t="n"/>
      <c r="C103" s="14" t="n"/>
      <c r="D103" s="26" t="n"/>
      <c r="E103" s="14" t="n"/>
      <c r="F103" s="14" t="n"/>
      <c r="G103" s="14" t="n"/>
      <c r="H103" s="14" t="n"/>
      <c r="I103" s="14" t="n"/>
      <c r="J103" s="26" t="n"/>
      <c r="K103" s="14" t="n"/>
      <c r="L103" s="14" t="n"/>
      <c r="M103" s="26" t="n"/>
      <c r="N103" s="17">
        <f>IF(A103="","",IFERROR(IF(E103=Assumptions!$A$10,"Pending",IF(E103=Assumptions!$A$9,"Not approved",IF(E103&lt;&gt;Assumptions!$A$8,"Check decision",IF(COUNTIF(F103:H103,Assumptions!$C$8)=0,"No channel approved",IF(AND(J103&lt;&gt;"",J103&lt;TODAY()),"Expired",IF(AND(J103&lt;&gt;"",J103&lt;=TODAY()+Assumptions!$B$2),"Expiring soon","Active")))))),"Check entries"))</f>
        <v/>
      </c>
    </row>
    <row r="104" ht="32" customHeight="1">
      <c r="A104" s="14" t="n"/>
      <c r="B104" s="14" t="n"/>
      <c r="C104" s="14" t="n"/>
      <c r="D104" s="26" t="n"/>
      <c r="E104" s="14" t="n"/>
      <c r="F104" s="14" t="n"/>
      <c r="G104" s="14" t="n"/>
      <c r="H104" s="14" t="n"/>
      <c r="I104" s="14" t="n"/>
      <c r="J104" s="26" t="n"/>
      <c r="K104" s="14" t="n"/>
      <c r="L104" s="14" t="n"/>
      <c r="M104" s="26" t="n"/>
      <c r="N104" s="16">
        <f>IF(A104="","",IFERROR(IF(E104=Assumptions!$A$10,"Pending",IF(E104=Assumptions!$A$9,"Not approved",IF(E104&lt;&gt;Assumptions!$A$8,"Check decision",IF(COUNTIF(F104:H104,Assumptions!$C$8)=0,"No channel approved",IF(AND(J104&lt;&gt;"",J104&lt;TODAY()),"Expired",IF(AND(J104&lt;&gt;"",J104&lt;=TODAY()+Assumptions!$B$2),"Expiring soon","Active")))))),"Check entries"))</f>
        <v/>
      </c>
    </row>
    <row r="105" ht="32" customHeight="1">
      <c r="A105" s="14" t="n"/>
      <c r="B105" s="14" t="n"/>
      <c r="C105" s="14" t="n"/>
      <c r="D105" s="26" t="n"/>
      <c r="E105" s="14" t="n"/>
      <c r="F105" s="14" t="n"/>
      <c r="G105" s="14" t="n"/>
      <c r="H105" s="14" t="n"/>
      <c r="I105" s="14" t="n"/>
      <c r="J105" s="26" t="n"/>
      <c r="K105" s="14" t="n"/>
      <c r="L105" s="14" t="n"/>
      <c r="M105" s="26" t="n"/>
      <c r="N105" s="17">
        <f>IF(A105="","",IFERROR(IF(E105=Assumptions!$A$10,"Pending",IF(E105=Assumptions!$A$9,"Not approved",IF(E105&lt;&gt;Assumptions!$A$8,"Check decision",IF(COUNTIF(F105:H105,Assumptions!$C$8)=0,"No channel approved",IF(AND(J105&lt;&gt;"",J105&lt;TODAY()),"Expired",IF(AND(J105&lt;&gt;"",J105&lt;=TODAY()+Assumptions!$B$2),"Expiring soon","Active")))))),"Check entries"))</f>
        <v/>
      </c>
    </row>
  </sheetData>
  <autoFilter ref="A5:N105"/>
  <mergeCells count="1">
    <mergeCell ref="A1:N1"/>
  </mergeCells>
  <conditionalFormatting sqref="A6:A105">
    <cfRule type="expression" priority="1" dxfId="1" stopIfTrue="1">
      <formula>AND($A6&lt;&gt;"",COUNTIF($A$6:$A$105,$A6)&gt;1)</formula>
    </cfRule>
  </conditionalFormatting>
  <conditionalFormatting sqref="N6:N105">
    <cfRule type="expression" priority="2" dxfId="0" stopIfTrue="1">
      <formula>$N6="Active"</formula>
    </cfRule>
    <cfRule type="expression" priority="3" dxfId="1" stopIfTrue="1">
      <formula>OR($N6="Expiring soon",$N6="Pending",$N6="Not approved",$N6="Expired",$N6="No channel approved",$N6="Check decision",$N6="Check entries")</formula>
    </cfRule>
  </conditionalFormatting>
  <dataValidations count="3">
    <dataValidation sqref="E6:E105" showDropDown="0" showInputMessage="1" showErrorMessage="1" allowBlank="0" errorTitle="Check permission decision" error="Select a decision from the Assumptions sheet." promptTitle="Permission decision" prompt="Select the recorded decision." type="list">
      <formula1>INDIRECT("'Assumptions'!$A$8:$A$10")</formula1>
    </dataValidation>
    <dataValidation sqref="F6:H105" showDropDown="0" showInputMessage="1" showErrorMessage="1" allowBlank="0" errorTitle="Check channel permission" error="Select a channel permission from the Assumptions sheet." promptTitle="Channel permission" prompt="Select whether this channel is allowed." type="list">
      <formula1>INDIRECT("'Assumptions'!$C$8:$C$9")</formula1>
    </dataValidation>
    <dataValidation sqref="D6:D105 J6:J105 M6:M105" showDropDown="0" showInputMessage="1" showErrorMessage="1" allowBlank="0" errorTitle="Check date" error="Enter a date within the editable range on the Assumptions sheet." promptTitle="Date entry" prompt="Use an MM/DD/YYYY date within the allowed range." type="date" operator="between">
      <formula1>INDIRECT("'Assumptions'!$B$3")</formula1>
      <formula2>INDIRECT("'Assumptions'!$B$4")</formula2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8" customWidth="1" min="4" max="4"/>
    <col width="37" customWidth="1" min="5" max="5"/>
    <col width="20" customWidth="1" min="6" max="6"/>
    <col width="23" customWidth="1" min="7" max="7"/>
    <col width="17" customWidth="1" min="8" max="8"/>
    <col width="38" customWidth="1" min="9" max="9"/>
    <col width="21" customWidth="1" min="10" max="10"/>
  </cols>
  <sheetData>
    <row r="1" ht="26" customHeight="1">
      <c r="A1" s="1" t="inlineStr">
        <is>
          <t>Pet Photo Release Tracker — Planned Image Uses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3" t="n"/>
    </row>
    <row r="2">
      <c r="A2" s="11" t="inlineStr">
        <is>
          <t>Purpose</t>
        </is>
      </c>
      <c r="B2" s="12" t="inlineStr">
        <is>
          <t>Compare each planned image use with the recorded release decision, channel permission, and expiration date.</t>
        </is>
      </c>
    </row>
    <row r="3">
      <c r="A3" s="11" t="inlineStr">
        <is>
          <t>Field guide</t>
        </is>
      </c>
      <c r="B3" s="12" t="inlineStr">
        <is>
          <t>A calculated result prompts review only. Mark the human check after reviewing the referenced record and any restrictions.</t>
        </is>
      </c>
    </row>
    <row r="4"/>
    <row r="5" ht="34" customHeight="1">
      <c r="A5" s="13" t="inlineStr">
        <is>
          <t>Use ID</t>
        </is>
      </c>
      <c r="B5" s="13" t="inlineStr">
        <is>
          <t>Planned Use Date</t>
        </is>
      </c>
      <c r="C5" s="13" t="inlineStr">
        <is>
          <t>Release ID</t>
        </is>
      </c>
      <c r="D5" s="13" t="inlineStr">
        <is>
          <t>Media Channel</t>
        </is>
      </c>
      <c r="E5" s="13" t="inlineStr">
        <is>
          <t>Image or Campaign Description</t>
        </is>
      </c>
      <c r="F5" s="13" t="inlineStr">
        <is>
          <t>Assigned To</t>
        </is>
      </c>
      <c r="G5" s="13" t="inlineStr">
        <is>
          <t>Permission Check</t>
        </is>
      </c>
      <c r="H5" s="13" t="inlineStr">
        <is>
          <t>Human Check</t>
        </is>
      </c>
      <c r="I5" s="13" t="inlineStr">
        <is>
          <t>Review Note</t>
        </is>
      </c>
      <c r="J5" s="13" t="inlineStr">
        <is>
          <t>Use Status</t>
        </is>
      </c>
    </row>
    <row r="6" ht="34" customHeight="1">
      <c r="A6" s="14" t="inlineStr">
        <is>
          <t>USE-001</t>
        </is>
      </c>
      <c r="B6" s="26" t="n">
        <v>46281</v>
      </c>
      <c r="C6" s="14" t="inlineStr">
        <is>
          <t>REL-001</t>
        </is>
      </c>
      <c r="D6" s="14" t="inlineStr">
        <is>
          <t>Social Media</t>
        </is>
      </c>
      <c r="E6" s="14" t="inlineStr">
        <is>
          <t>Fictional spring playtime post.</t>
        </is>
      </c>
      <c r="F6" s="14" t="inlineStr">
        <is>
          <t>Fictional Staff A</t>
        </is>
      </c>
      <c r="G6" s="16">
        <f>IF(A6="","",IF(OR(B6="",C6="",D6=""),"Check inputs",IFERROR(IF(VLOOKUP(C6,Releases!$A$6:$N$105,5,FALSE)&lt;&gt;Assumptions!$A$8,"Not approved",IF(AND(VLOOKUP(C6,Releases!$A$6:$N$105,10,FALSE)&gt;0,B6&gt;VLOOKUP(C6,Releases!$A$6:$N$105,10,FALSE)),"Expired by use date",IF(IF(D6=Assumptions!$E$8,VLOOKUP(C6,Releases!$A$6:$N$105,6,FALSE),IF(D6=Assumptions!$E$9,VLOOKUP(C6,Releases!$A$6:$N$105,7,FALSE),IF(D6=Assumptions!$E$10,VLOOKUP(C6,Releases!$A$6:$N$105,8,FALSE),"")))=Assumptions!$C$8,"Permission found","Channel not allowed"))),"Release not found")))</f>
        <v/>
      </c>
      <c r="H6" s="14" t="inlineStr">
        <is>
          <t>Checked</t>
        </is>
      </c>
      <c r="I6" s="14" t="inlineStr">
        <is>
          <t>Restriction reviewed; no staff faces selected.</t>
        </is>
      </c>
      <c r="J6" s="16">
        <f>IF(A6="","",IF(H6=Assumptions!$G$10,"Hold",IF(G6&lt;&gt;"Permission found","Do not use",IF(H6=Assumptions!$G$9,"Ready","Human check needed"))))</f>
        <v/>
      </c>
    </row>
    <row r="7" ht="34" customHeight="1">
      <c r="A7" s="14" t="inlineStr">
        <is>
          <t>USE-002</t>
        </is>
      </c>
      <c r="B7" s="26" t="n">
        <v>46294</v>
      </c>
      <c r="C7" s="14" t="inlineStr">
        <is>
          <t>REL-002</t>
        </is>
      </c>
      <c r="D7" s="14" t="inlineStr">
        <is>
          <t>Website</t>
        </is>
      </c>
      <c r="E7" s="14" t="inlineStr">
        <is>
          <t>Fictional homepage pet collage.</t>
        </is>
      </c>
      <c r="F7" s="14" t="inlineStr">
        <is>
          <t>Fictional Staff B</t>
        </is>
      </c>
      <c r="G7" s="17">
        <f>IF(A7="","",IF(OR(B7="",C7="",D7=""),"Check inputs",IFERROR(IF(VLOOKUP(C7,Releases!$A$6:$N$105,5,FALSE)&lt;&gt;Assumptions!$A$8,"Not approved",IF(AND(VLOOKUP(C7,Releases!$A$6:$N$105,10,FALSE)&gt;0,B7&gt;VLOOKUP(C7,Releases!$A$6:$N$105,10,FALSE)),"Expired by use date",IF(IF(D7=Assumptions!$E$8,VLOOKUP(C7,Releases!$A$6:$N$105,6,FALSE),IF(D7=Assumptions!$E$9,VLOOKUP(C7,Releases!$A$6:$N$105,7,FALSE),IF(D7=Assumptions!$E$10,VLOOKUP(C7,Releases!$A$6:$N$105,8,FALSE),"")))=Assumptions!$C$8,"Permission found","Channel not allowed"))),"Release not found")))</f>
        <v/>
      </c>
      <c r="H7" s="14" t="inlineStr">
        <is>
          <t>Pending</t>
        </is>
      </c>
      <c r="I7" s="14" t="inlineStr">
        <is>
          <t>Website channel requires a human check.</t>
        </is>
      </c>
      <c r="J7" s="17">
        <f>IF(A7="","",IF(H7=Assumptions!$G$10,"Hold",IF(G7&lt;&gt;"Permission found","Do not use",IF(H7=Assumptions!$G$9,"Ready","Human check needed"))))</f>
        <v/>
      </c>
    </row>
    <row r="8" ht="34" customHeight="1">
      <c r="A8" s="14" t="inlineStr">
        <is>
          <t>USE-003</t>
        </is>
      </c>
      <c r="B8" s="26" t="n">
        <v>46277</v>
      </c>
      <c r="C8" s="14" t="inlineStr">
        <is>
          <t>REL-003</t>
        </is>
      </c>
      <c r="D8" s="14" t="inlineStr">
        <is>
          <t>Social Media</t>
        </is>
      </c>
      <c r="E8" s="14" t="inlineStr">
        <is>
          <t>Fictional daycare activity post.</t>
        </is>
      </c>
      <c r="F8" s="14" t="inlineStr">
        <is>
          <t>Fictional Staff A</t>
        </is>
      </c>
      <c r="G8" s="16">
        <f>IF(A8="","",IF(OR(B8="",C8="",D8=""),"Check inputs",IFERROR(IF(VLOOKUP(C8,Releases!$A$6:$N$105,5,FALSE)&lt;&gt;Assumptions!$A$8,"Not approved",IF(AND(VLOOKUP(C8,Releases!$A$6:$N$105,10,FALSE)&gt;0,B8&gt;VLOOKUP(C8,Releases!$A$6:$N$105,10,FALSE)),"Expired by use date",IF(IF(D8=Assumptions!$E$8,VLOOKUP(C8,Releases!$A$6:$N$105,6,FALSE),IF(D8=Assumptions!$E$9,VLOOKUP(C8,Releases!$A$6:$N$105,7,FALSE),IF(D8=Assumptions!$E$10,VLOOKUP(C8,Releases!$A$6:$N$105,8,FALSE),"")))=Assumptions!$C$8,"Permission found","Channel not allowed"))),"Release not found")))</f>
        <v/>
      </c>
      <c r="H8" s="14" t="inlineStr">
        <is>
          <t>Pending</t>
        </is>
      </c>
      <c r="I8" s="14" t="inlineStr">
        <is>
          <t>Release decision is still pending.</t>
        </is>
      </c>
      <c r="J8" s="16">
        <f>IF(A8="","",IF(H8=Assumptions!$G$10,"Hold",IF(G8&lt;&gt;"Permission found","Do not use",IF(H8=Assumptions!$G$9,"Ready","Human check needed"))))</f>
        <v/>
      </c>
    </row>
    <row r="9" ht="34" customHeight="1">
      <c r="A9" s="14" t="inlineStr">
        <is>
          <t>USE-004</t>
        </is>
      </c>
      <c r="B9" s="26" t="n">
        <v>46278</v>
      </c>
      <c r="C9" s="14" t="inlineStr">
        <is>
          <t>REL-004</t>
        </is>
      </c>
      <c r="D9" s="14" t="inlineStr">
        <is>
          <t>Print</t>
        </is>
      </c>
      <c r="E9" s="14" t="inlineStr">
        <is>
          <t>Fictional lobby bulletin.</t>
        </is>
      </c>
      <c r="F9" s="14" t="inlineStr">
        <is>
          <t>Fictional Staff C</t>
        </is>
      </c>
      <c r="G9" s="17">
        <f>IF(A9="","",IF(OR(B9="",C9="",D9=""),"Check inputs",IFERROR(IF(VLOOKUP(C9,Releases!$A$6:$N$105,5,FALSE)&lt;&gt;Assumptions!$A$8,"Not approved",IF(AND(VLOOKUP(C9,Releases!$A$6:$N$105,10,FALSE)&gt;0,B9&gt;VLOOKUP(C9,Releases!$A$6:$N$105,10,FALSE)),"Expired by use date",IF(IF(D9=Assumptions!$E$8,VLOOKUP(C9,Releases!$A$6:$N$105,6,FALSE),IF(D9=Assumptions!$E$9,VLOOKUP(C9,Releases!$A$6:$N$105,7,FALSE),IF(D9=Assumptions!$E$10,VLOOKUP(C9,Releases!$A$6:$N$105,8,FALSE),"")))=Assumptions!$C$8,"Permission found","Channel not allowed"))),"Release not found")))</f>
        <v/>
      </c>
      <c r="H9" s="14" t="inlineStr">
        <is>
          <t>Hold</t>
        </is>
      </c>
      <c r="I9" s="14" t="inlineStr">
        <is>
          <t>Hold because the recorded decision is declined.</t>
        </is>
      </c>
      <c r="J9" s="17">
        <f>IF(A9="","",IF(H9=Assumptions!$G$10,"Hold",IF(G9&lt;&gt;"Permission found","Do not use",IF(H9=Assumptions!$G$9,"Ready","Human check needed"))))</f>
        <v/>
      </c>
    </row>
    <row r="10" ht="34" customHeight="1">
      <c r="A10" s="14" t="inlineStr">
        <is>
          <t>USE-005</t>
        </is>
      </c>
      <c r="B10" s="26" t="n">
        <v>46275</v>
      </c>
      <c r="C10" s="14" t="inlineStr">
        <is>
          <t>REL-005</t>
        </is>
      </c>
      <c r="D10" s="14" t="inlineStr">
        <is>
          <t>Website</t>
        </is>
      </c>
      <c r="E10" s="14" t="inlineStr">
        <is>
          <t>Fictional seasonal gallery.</t>
        </is>
      </c>
      <c r="F10" s="14" t="inlineStr">
        <is>
          <t>Fictional Staff B</t>
        </is>
      </c>
      <c r="G10" s="16">
        <f>IF(A10="","",IF(OR(B10="",C10="",D10=""),"Check inputs",IFERROR(IF(VLOOKUP(C10,Releases!$A$6:$N$105,5,FALSE)&lt;&gt;Assumptions!$A$8,"Not approved",IF(AND(VLOOKUP(C10,Releases!$A$6:$N$105,10,FALSE)&gt;0,B10&gt;VLOOKUP(C10,Releases!$A$6:$N$105,10,FALSE)),"Expired by use date",IF(IF(D10=Assumptions!$E$8,VLOOKUP(C10,Releases!$A$6:$N$105,6,FALSE),IF(D10=Assumptions!$E$9,VLOOKUP(C10,Releases!$A$6:$N$105,7,FALSE),IF(D10=Assumptions!$E$10,VLOOKUP(C10,Releases!$A$6:$N$105,8,FALSE),"")))=Assumptions!$C$8,"Permission found","Channel not allowed"))),"Release not found")))</f>
        <v/>
      </c>
      <c r="H10" s="14" t="inlineStr">
        <is>
          <t>Checked</t>
        </is>
      </c>
      <c r="I10" s="14" t="inlineStr">
        <is>
          <t>Expiration date requires review.</t>
        </is>
      </c>
      <c r="J10" s="16">
        <f>IF(A10="","",IF(H10=Assumptions!$G$10,"Hold",IF(G10&lt;&gt;"Permission found","Do not use",IF(H10=Assumptions!$G$9,"Ready","Human check needed"))))</f>
        <v/>
      </c>
    </row>
    <row r="11" ht="34" customHeight="1">
      <c r="A11" s="14" t="inlineStr">
        <is>
          <t>USE-006</t>
        </is>
      </c>
      <c r="B11" s="26" t="n">
        <v>46279</v>
      </c>
      <c r="C11" s="14" t="inlineStr">
        <is>
          <t>REL-006</t>
        </is>
      </c>
      <c r="D11" s="14" t="inlineStr">
        <is>
          <t>Social Media</t>
        </is>
      </c>
      <c r="E11" s="14" t="inlineStr">
        <is>
          <t>Fictional enrichment photo post.</t>
        </is>
      </c>
      <c r="F11" s="14" t="inlineStr">
        <is>
          <t>Fictional Staff A</t>
        </is>
      </c>
      <c r="G11" s="17">
        <f>IF(A11="","",IF(OR(B11="",C11="",D11=""),"Check inputs",IFERROR(IF(VLOOKUP(C11,Releases!$A$6:$N$105,5,FALSE)&lt;&gt;Assumptions!$A$8,"Not approved",IF(AND(VLOOKUP(C11,Releases!$A$6:$N$105,10,FALSE)&gt;0,B11&gt;VLOOKUP(C11,Releases!$A$6:$N$105,10,FALSE)),"Expired by use date",IF(IF(D11=Assumptions!$E$8,VLOOKUP(C11,Releases!$A$6:$N$105,6,FALSE),IF(D11=Assumptions!$E$9,VLOOKUP(C11,Releases!$A$6:$N$105,7,FALSE),IF(D11=Assumptions!$E$10,VLOOKUP(C11,Releases!$A$6:$N$105,8,FALSE),"")))=Assumptions!$C$8,"Permission found","Channel not allowed"))),"Release not found")))</f>
        <v/>
      </c>
      <c r="H11" s="14" t="inlineStr">
        <is>
          <t>Pending</t>
        </is>
      </c>
      <c r="I11" s="14" t="inlineStr">
        <is>
          <t>Confirm the no-location-tag restriction.</t>
        </is>
      </c>
      <c r="J11" s="17">
        <f>IF(A11="","",IF(H11=Assumptions!$G$10,"Hold",IF(G11&lt;&gt;"Permission found","Do not use",IF(H11=Assumptions!$G$9,"Ready","Human check needed"))))</f>
        <v/>
      </c>
    </row>
    <row r="12" ht="34" customHeight="1">
      <c r="A12" s="14" t="inlineStr">
        <is>
          <t>USE-007</t>
        </is>
      </c>
      <c r="B12" s="26" t="n">
        <v>46276</v>
      </c>
      <c r="C12" s="14" t="inlineStr">
        <is>
          <t>REL-999</t>
        </is>
      </c>
      <c r="D12" s="14" t="inlineStr">
        <is>
          <t>Website</t>
        </is>
      </c>
      <c r="E12" s="14" t="inlineStr">
        <is>
          <t>Fictional sample profile image.</t>
        </is>
      </c>
      <c r="F12" s="14" t="inlineStr">
        <is>
          <t>Fictional Staff C</t>
        </is>
      </c>
      <c r="G12" s="16">
        <f>IF(A12="","",IF(OR(B12="",C12="",D12=""),"Check inputs",IFERROR(IF(VLOOKUP(C12,Releases!$A$6:$N$105,5,FALSE)&lt;&gt;Assumptions!$A$8,"Not approved",IF(AND(VLOOKUP(C12,Releases!$A$6:$N$105,10,FALSE)&gt;0,B12&gt;VLOOKUP(C12,Releases!$A$6:$N$105,10,FALSE)),"Expired by use date",IF(IF(D12=Assumptions!$E$8,VLOOKUP(C12,Releases!$A$6:$N$105,6,FALSE),IF(D12=Assumptions!$E$9,VLOOKUP(C12,Releases!$A$6:$N$105,7,FALSE),IF(D12=Assumptions!$E$10,VLOOKUP(C12,Releases!$A$6:$N$105,8,FALSE),"")))=Assumptions!$C$8,"Permission found","Channel not allowed"))),"Release not found")))</f>
        <v/>
      </c>
      <c r="H12" s="14" t="inlineStr">
        <is>
          <t>Checked</t>
        </is>
      </c>
      <c r="I12" s="14" t="inlineStr">
        <is>
          <t>Fictional unmatched ID included to prompt correction.</t>
        </is>
      </c>
      <c r="J12" s="16">
        <f>IF(A12="","",IF(H12=Assumptions!$G$10,"Hold",IF(G12&lt;&gt;"Permission found","Do not use",IF(H12=Assumptions!$G$9,"Ready","Human check needed"))))</f>
        <v/>
      </c>
    </row>
    <row r="13" ht="34" customHeight="1">
      <c r="A13" s="14" t="inlineStr">
        <is>
          <t>USE-008</t>
        </is>
      </c>
      <c r="B13" s="26" t="n">
        <v>46304</v>
      </c>
      <c r="C13" s="14" t="inlineStr">
        <is>
          <t>REL-008</t>
        </is>
      </c>
      <c r="D13" s="14" t="inlineStr">
        <is>
          <t>Website</t>
        </is>
      </c>
      <c r="E13" s="14" t="inlineStr">
        <is>
          <t>Fictional website gallery update.</t>
        </is>
      </c>
      <c r="F13" s="14" t="inlineStr">
        <is>
          <t>Fictional Staff B</t>
        </is>
      </c>
      <c r="G13" s="17">
        <f>IF(A13="","",IF(OR(B13="",C13="",D13=""),"Check inputs",IFERROR(IF(VLOOKUP(C13,Releases!$A$6:$N$105,5,FALSE)&lt;&gt;Assumptions!$A$8,"Not approved",IF(AND(VLOOKUP(C13,Releases!$A$6:$N$105,10,FALSE)&gt;0,B13&gt;VLOOKUP(C13,Releases!$A$6:$N$105,10,FALSE)),"Expired by use date",IF(IF(D13=Assumptions!$E$8,VLOOKUP(C13,Releases!$A$6:$N$105,6,FALSE),IF(D13=Assumptions!$E$9,VLOOKUP(C13,Releases!$A$6:$N$105,7,FALSE),IF(D13=Assumptions!$E$10,VLOOKUP(C13,Releases!$A$6:$N$105,8,FALSE),"")))=Assumptions!$C$8,"Permission found","Channel not allowed"))),"Release not found")))</f>
        <v/>
      </c>
      <c r="H13" s="14" t="inlineStr">
        <is>
          <t>Checked</t>
        </is>
      </c>
      <c r="I13" s="14" t="inlineStr">
        <is>
          <t>Website-only restriction reviewed.</t>
        </is>
      </c>
      <c r="J13" s="17">
        <f>IF(A13="","",IF(H13=Assumptions!$G$10,"Hold",IF(G13&lt;&gt;"Permission found","Do not use",IF(H13=Assumptions!$G$9,"Ready","Human check needed"))))</f>
        <v/>
      </c>
    </row>
    <row r="14" ht="34" customHeight="1">
      <c r="A14" s="14" t="inlineStr">
        <is>
          <t>USE-009</t>
        </is>
      </c>
      <c r="B14" s="26" t="n">
        <v>46274</v>
      </c>
      <c r="C14" s="14" t="inlineStr">
        <is>
          <t>REL-009</t>
        </is>
      </c>
      <c r="D14" s="14" t="inlineStr">
        <is>
          <t>Print</t>
        </is>
      </c>
      <c r="E14" s="14" t="inlineStr">
        <is>
          <t>Fictional lobby display card.</t>
        </is>
      </c>
      <c r="F14" s="14" t="inlineStr">
        <is>
          <t>Fictional Staff A</t>
        </is>
      </c>
      <c r="G14" s="16">
        <f>IF(A14="","",IF(OR(B14="",C14="",D14=""),"Check inputs",IFERROR(IF(VLOOKUP(C14,Releases!$A$6:$N$105,5,FALSE)&lt;&gt;Assumptions!$A$8,"Not approved",IF(AND(VLOOKUP(C14,Releases!$A$6:$N$105,10,FALSE)&gt;0,B14&gt;VLOOKUP(C14,Releases!$A$6:$N$105,10,FALSE)),"Expired by use date",IF(IF(D14=Assumptions!$E$8,VLOOKUP(C14,Releases!$A$6:$N$105,6,FALSE),IF(D14=Assumptions!$E$9,VLOOKUP(C14,Releases!$A$6:$N$105,7,FALSE),IF(D14=Assumptions!$E$10,VLOOKUP(C14,Releases!$A$6:$N$105,8,FALSE),"")))=Assumptions!$C$8,"Permission found","Channel not allowed"))),"Release not found")))</f>
        <v/>
      </c>
      <c r="H14" s="14" t="inlineStr">
        <is>
          <t>Checked</t>
        </is>
      </c>
      <c r="I14" s="14" t="inlineStr">
        <is>
          <t>Planned date matches the recorded expiration date.</t>
        </is>
      </c>
      <c r="J14" s="16">
        <f>IF(A14="","",IF(H14=Assumptions!$G$10,"Hold",IF(G14&lt;&gt;"Permission found","Do not use",IF(H14=Assumptions!$G$9,"Ready","Human check needed"))))</f>
        <v/>
      </c>
    </row>
    <row r="15" ht="34" customHeight="1">
      <c r="A15" s="14" t="inlineStr">
        <is>
          <t>USE-010</t>
        </is>
      </c>
      <c r="B15" s="26" t="n">
        <v>46674</v>
      </c>
      <c r="C15" s="14" t="inlineStr">
        <is>
          <t>REL-010</t>
        </is>
      </c>
      <c r="D15" s="14" t="inlineStr">
        <is>
          <t>Social Media</t>
        </is>
      </c>
      <c r="E15" s="14" t="inlineStr">
        <is>
          <t>Fictional future campaign post.</t>
        </is>
      </c>
      <c r="F15" s="14" t="inlineStr">
        <is>
          <t>Fictional Staff C</t>
        </is>
      </c>
      <c r="G15" s="17">
        <f>IF(A15="","",IF(OR(B15="",C15="",D15=""),"Check inputs",IFERROR(IF(VLOOKUP(C15,Releases!$A$6:$N$105,5,FALSE)&lt;&gt;Assumptions!$A$8,"Not approved",IF(AND(VLOOKUP(C15,Releases!$A$6:$N$105,10,FALSE)&gt;0,B15&gt;VLOOKUP(C15,Releases!$A$6:$N$105,10,FALSE)),"Expired by use date",IF(IF(D15=Assumptions!$E$8,VLOOKUP(C15,Releases!$A$6:$N$105,6,FALSE),IF(D15=Assumptions!$E$9,VLOOKUP(C15,Releases!$A$6:$N$105,7,FALSE),IF(D15=Assumptions!$E$10,VLOOKUP(C15,Releases!$A$6:$N$105,8,FALSE),"")))=Assumptions!$C$8,"Permission found","Channel not allowed"))),"Release not found")))</f>
        <v/>
      </c>
      <c r="H15" s="14" t="inlineStr">
        <is>
          <t>Pending</t>
        </is>
      </c>
      <c r="I15" s="14" t="inlineStr">
        <is>
          <t>Planned date extends beyond the recorded expiration date.</t>
        </is>
      </c>
      <c r="J15" s="17">
        <f>IF(A15="","",IF(H15=Assumptions!$G$10,"Hold",IF(G15&lt;&gt;"Permission found","Do not use",IF(H15=Assumptions!$G$9,"Ready","Human check needed"))))</f>
        <v/>
      </c>
    </row>
    <row r="16" ht="34" customHeight="1">
      <c r="A16" s="14" t="n"/>
      <c r="B16" s="26" t="n"/>
      <c r="C16" s="14" t="n"/>
      <c r="D16" s="14" t="n"/>
      <c r="E16" s="14" t="n"/>
      <c r="F16" s="14" t="n"/>
      <c r="G16" s="16">
        <f>IF(A16="","",IF(OR(B16="",C16="",D16=""),"Check inputs",IFERROR(IF(VLOOKUP(C16,Releases!$A$6:$N$105,5,FALSE)&lt;&gt;Assumptions!$A$8,"Not approved",IF(AND(VLOOKUP(C16,Releases!$A$6:$N$105,10,FALSE)&gt;0,B16&gt;VLOOKUP(C16,Releases!$A$6:$N$105,10,FALSE)),"Expired by use date",IF(IF(D16=Assumptions!$E$8,VLOOKUP(C16,Releases!$A$6:$N$105,6,FALSE),IF(D16=Assumptions!$E$9,VLOOKUP(C16,Releases!$A$6:$N$105,7,FALSE),IF(D16=Assumptions!$E$10,VLOOKUP(C16,Releases!$A$6:$N$105,8,FALSE),"")))=Assumptions!$C$8,"Permission found","Channel not allowed"))),"Release not found")))</f>
        <v/>
      </c>
      <c r="H16" s="14" t="n"/>
      <c r="I16" s="14" t="n"/>
      <c r="J16" s="16">
        <f>IF(A16="","",IF(H16=Assumptions!$G$10,"Hold",IF(G16&lt;&gt;"Permission found","Do not use",IF(H16=Assumptions!$G$9,"Ready","Human check needed"))))</f>
        <v/>
      </c>
    </row>
    <row r="17" ht="34" customHeight="1">
      <c r="A17" s="14" t="n"/>
      <c r="B17" s="26" t="n"/>
      <c r="C17" s="14" t="n"/>
      <c r="D17" s="14" t="n"/>
      <c r="E17" s="14" t="n"/>
      <c r="F17" s="14" t="n"/>
      <c r="G17" s="17">
        <f>IF(A17="","",IF(OR(B17="",C17="",D17=""),"Check inputs",IFERROR(IF(VLOOKUP(C17,Releases!$A$6:$N$105,5,FALSE)&lt;&gt;Assumptions!$A$8,"Not approved",IF(AND(VLOOKUP(C17,Releases!$A$6:$N$105,10,FALSE)&gt;0,B17&gt;VLOOKUP(C17,Releases!$A$6:$N$105,10,FALSE)),"Expired by use date",IF(IF(D17=Assumptions!$E$8,VLOOKUP(C17,Releases!$A$6:$N$105,6,FALSE),IF(D17=Assumptions!$E$9,VLOOKUP(C17,Releases!$A$6:$N$105,7,FALSE),IF(D17=Assumptions!$E$10,VLOOKUP(C17,Releases!$A$6:$N$105,8,FALSE),"")))=Assumptions!$C$8,"Permission found","Channel not allowed"))),"Release not found")))</f>
        <v/>
      </c>
      <c r="H17" s="14" t="n"/>
      <c r="I17" s="14" t="n"/>
      <c r="J17" s="17">
        <f>IF(A17="","",IF(H17=Assumptions!$G$10,"Hold",IF(G17&lt;&gt;"Permission found","Do not use",IF(H17=Assumptions!$G$9,"Ready","Human check needed"))))</f>
        <v/>
      </c>
    </row>
    <row r="18" ht="34" customHeight="1">
      <c r="A18" s="14" t="n"/>
      <c r="B18" s="26" t="n"/>
      <c r="C18" s="14" t="n"/>
      <c r="D18" s="14" t="n"/>
      <c r="E18" s="14" t="n"/>
      <c r="F18" s="14" t="n"/>
      <c r="G18" s="16">
        <f>IF(A18="","",IF(OR(B18="",C18="",D18=""),"Check inputs",IFERROR(IF(VLOOKUP(C18,Releases!$A$6:$N$105,5,FALSE)&lt;&gt;Assumptions!$A$8,"Not approved",IF(AND(VLOOKUP(C18,Releases!$A$6:$N$105,10,FALSE)&gt;0,B18&gt;VLOOKUP(C18,Releases!$A$6:$N$105,10,FALSE)),"Expired by use date",IF(IF(D18=Assumptions!$E$8,VLOOKUP(C18,Releases!$A$6:$N$105,6,FALSE),IF(D18=Assumptions!$E$9,VLOOKUP(C18,Releases!$A$6:$N$105,7,FALSE),IF(D18=Assumptions!$E$10,VLOOKUP(C18,Releases!$A$6:$N$105,8,FALSE),"")))=Assumptions!$C$8,"Permission found","Channel not allowed"))),"Release not found")))</f>
        <v/>
      </c>
      <c r="H18" s="14" t="n"/>
      <c r="I18" s="14" t="n"/>
      <c r="J18" s="16">
        <f>IF(A18="","",IF(H18=Assumptions!$G$10,"Hold",IF(G18&lt;&gt;"Permission found","Do not use",IF(H18=Assumptions!$G$9,"Ready","Human check needed"))))</f>
        <v/>
      </c>
    </row>
    <row r="19" ht="34" customHeight="1">
      <c r="A19" s="14" t="n"/>
      <c r="B19" s="26" t="n"/>
      <c r="C19" s="14" t="n"/>
      <c r="D19" s="14" t="n"/>
      <c r="E19" s="14" t="n"/>
      <c r="F19" s="14" t="n"/>
      <c r="G19" s="17">
        <f>IF(A19="","",IF(OR(B19="",C19="",D19=""),"Check inputs",IFERROR(IF(VLOOKUP(C19,Releases!$A$6:$N$105,5,FALSE)&lt;&gt;Assumptions!$A$8,"Not approved",IF(AND(VLOOKUP(C19,Releases!$A$6:$N$105,10,FALSE)&gt;0,B19&gt;VLOOKUP(C19,Releases!$A$6:$N$105,10,FALSE)),"Expired by use date",IF(IF(D19=Assumptions!$E$8,VLOOKUP(C19,Releases!$A$6:$N$105,6,FALSE),IF(D19=Assumptions!$E$9,VLOOKUP(C19,Releases!$A$6:$N$105,7,FALSE),IF(D19=Assumptions!$E$10,VLOOKUP(C19,Releases!$A$6:$N$105,8,FALSE),"")))=Assumptions!$C$8,"Permission found","Channel not allowed"))),"Release not found")))</f>
        <v/>
      </c>
      <c r="H19" s="14" t="n"/>
      <c r="I19" s="14" t="n"/>
      <c r="J19" s="17">
        <f>IF(A19="","",IF(H19=Assumptions!$G$10,"Hold",IF(G19&lt;&gt;"Permission found","Do not use",IF(H19=Assumptions!$G$9,"Ready","Human check needed"))))</f>
        <v/>
      </c>
    </row>
    <row r="20" ht="34" customHeight="1">
      <c r="A20" s="14" t="n"/>
      <c r="B20" s="26" t="n"/>
      <c r="C20" s="14" t="n"/>
      <c r="D20" s="14" t="n"/>
      <c r="E20" s="14" t="n"/>
      <c r="F20" s="14" t="n"/>
      <c r="G20" s="16">
        <f>IF(A20="","",IF(OR(B20="",C20="",D20=""),"Check inputs",IFERROR(IF(VLOOKUP(C20,Releases!$A$6:$N$105,5,FALSE)&lt;&gt;Assumptions!$A$8,"Not approved",IF(AND(VLOOKUP(C20,Releases!$A$6:$N$105,10,FALSE)&gt;0,B20&gt;VLOOKUP(C20,Releases!$A$6:$N$105,10,FALSE)),"Expired by use date",IF(IF(D20=Assumptions!$E$8,VLOOKUP(C20,Releases!$A$6:$N$105,6,FALSE),IF(D20=Assumptions!$E$9,VLOOKUP(C20,Releases!$A$6:$N$105,7,FALSE),IF(D20=Assumptions!$E$10,VLOOKUP(C20,Releases!$A$6:$N$105,8,FALSE),"")))=Assumptions!$C$8,"Permission found","Channel not allowed"))),"Release not found")))</f>
        <v/>
      </c>
      <c r="H20" s="14" t="n"/>
      <c r="I20" s="14" t="n"/>
      <c r="J20" s="16">
        <f>IF(A20="","",IF(H20=Assumptions!$G$10,"Hold",IF(G20&lt;&gt;"Permission found","Do not use",IF(H20=Assumptions!$G$9,"Ready","Human check needed"))))</f>
        <v/>
      </c>
    </row>
    <row r="21" ht="34" customHeight="1">
      <c r="A21" s="14" t="n"/>
      <c r="B21" s="26" t="n"/>
      <c r="C21" s="14" t="n"/>
      <c r="D21" s="14" t="n"/>
      <c r="E21" s="14" t="n"/>
      <c r="F21" s="14" t="n"/>
      <c r="G21" s="17">
        <f>IF(A21="","",IF(OR(B21="",C21="",D21=""),"Check inputs",IFERROR(IF(VLOOKUP(C21,Releases!$A$6:$N$105,5,FALSE)&lt;&gt;Assumptions!$A$8,"Not approved",IF(AND(VLOOKUP(C21,Releases!$A$6:$N$105,10,FALSE)&gt;0,B21&gt;VLOOKUP(C21,Releases!$A$6:$N$105,10,FALSE)),"Expired by use date",IF(IF(D21=Assumptions!$E$8,VLOOKUP(C21,Releases!$A$6:$N$105,6,FALSE),IF(D21=Assumptions!$E$9,VLOOKUP(C21,Releases!$A$6:$N$105,7,FALSE),IF(D21=Assumptions!$E$10,VLOOKUP(C21,Releases!$A$6:$N$105,8,FALSE),"")))=Assumptions!$C$8,"Permission found","Channel not allowed"))),"Release not found")))</f>
        <v/>
      </c>
      <c r="H21" s="14" t="n"/>
      <c r="I21" s="14" t="n"/>
      <c r="J21" s="17">
        <f>IF(A21="","",IF(H21=Assumptions!$G$10,"Hold",IF(G21&lt;&gt;"Permission found","Do not use",IF(H21=Assumptions!$G$9,"Ready","Human check needed"))))</f>
        <v/>
      </c>
    </row>
    <row r="22" ht="34" customHeight="1">
      <c r="A22" s="14" t="n"/>
      <c r="B22" s="26" t="n"/>
      <c r="C22" s="14" t="n"/>
      <c r="D22" s="14" t="n"/>
      <c r="E22" s="14" t="n"/>
      <c r="F22" s="14" t="n"/>
      <c r="G22" s="16">
        <f>IF(A22="","",IF(OR(B22="",C22="",D22=""),"Check inputs",IFERROR(IF(VLOOKUP(C22,Releases!$A$6:$N$105,5,FALSE)&lt;&gt;Assumptions!$A$8,"Not approved",IF(AND(VLOOKUP(C22,Releases!$A$6:$N$105,10,FALSE)&gt;0,B22&gt;VLOOKUP(C22,Releases!$A$6:$N$105,10,FALSE)),"Expired by use date",IF(IF(D22=Assumptions!$E$8,VLOOKUP(C22,Releases!$A$6:$N$105,6,FALSE),IF(D22=Assumptions!$E$9,VLOOKUP(C22,Releases!$A$6:$N$105,7,FALSE),IF(D22=Assumptions!$E$10,VLOOKUP(C22,Releases!$A$6:$N$105,8,FALSE),"")))=Assumptions!$C$8,"Permission found","Channel not allowed"))),"Release not found")))</f>
        <v/>
      </c>
      <c r="H22" s="14" t="n"/>
      <c r="I22" s="14" t="n"/>
      <c r="J22" s="16">
        <f>IF(A22="","",IF(H22=Assumptions!$G$10,"Hold",IF(G22&lt;&gt;"Permission found","Do not use",IF(H22=Assumptions!$G$9,"Ready","Human check needed"))))</f>
        <v/>
      </c>
    </row>
    <row r="23" ht="34" customHeight="1">
      <c r="A23" s="14" t="n"/>
      <c r="B23" s="26" t="n"/>
      <c r="C23" s="14" t="n"/>
      <c r="D23" s="14" t="n"/>
      <c r="E23" s="14" t="n"/>
      <c r="F23" s="14" t="n"/>
      <c r="G23" s="17">
        <f>IF(A23="","",IF(OR(B23="",C23="",D23=""),"Check inputs",IFERROR(IF(VLOOKUP(C23,Releases!$A$6:$N$105,5,FALSE)&lt;&gt;Assumptions!$A$8,"Not approved",IF(AND(VLOOKUP(C23,Releases!$A$6:$N$105,10,FALSE)&gt;0,B23&gt;VLOOKUP(C23,Releases!$A$6:$N$105,10,FALSE)),"Expired by use date",IF(IF(D23=Assumptions!$E$8,VLOOKUP(C23,Releases!$A$6:$N$105,6,FALSE),IF(D23=Assumptions!$E$9,VLOOKUP(C23,Releases!$A$6:$N$105,7,FALSE),IF(D23=Assumptions!$E$10,VLOOKUP(C23,Releases!$A$6:$N$105,8,FALSE),"")))=Assumptions!$C$8,"Permission found","Channel not allowed"))),"Release not found")))</f>
        <v/>
      </c>
      <c r="H23" s="14" t="n"/>
      <c r="I23" s="14" t="n"/>
      <c r="J23" s="17">
        <f>IF(A23="","",IF(H23=Assumptions!$G$10,"Hold",IF(G23&lt;&gt;"Permission found","Do not use",IF(H23=Assumptions!$G$9,"Ready","Human check needed"))))</f>
        <v/>
      </c>
    </row>
    <row r="24" ht="34" customHeight="1">
      <c r="A24" s="14" t="n"/>
      <c r="B24" s="26" t="n"/>
      <c r="C24" s="14" t="n"/>
      <c r="D24" s="14" t="n"/>
      <c r="E24" s="14" t="n"/>
      <c r="F24" s="14" t="n"/>
      <c r="G24" s="16">
        <f>IF(A24="","",IF(OR(B24="",C24="",D24=""),"Check inputs",IFERROR(IF(VLOOKUP(C24,Releases!$A$6:$N$105,5,FALSE)&lt;&gt;Assumptions!$A$8,"Not approved",IF(AND(VLOOKUP(C24,Releases!$A$6:$N$105,10,FALSE)&gt;0,B24&gt;VLOOKUP(C24,Releases!$A$6:$N$105,10,FALSE)),"Expired by use date",IF(IF(D24=Assumptions!$E$8,VLOOKUP(C24,Releases!$A$6:$N$105,6,FALSE),IF(D24=Assumptions!$E$9,VLOOKUP(C24,Releases!$A$6:$N$105,7,FALSE),IF(D24=Assumptions!$E$10,VLOOKUP(C24,Releases!$A$6:$N$105,8,FALSE),"")))=Assumptions!$C$8,"Permission found","Channel not allowed"))),"Release not found")))</f>
        <v/>
      </c>
      <c r="H24" s="14" t="n"/>
      <c r="I24" s="14" t="n"/>
      <c r="J24" s="16">
        <f>IF(A24="","",IF(H24=Assumptions!$G$10,"Hold",IF(G24&lt;&gt;"Permission found","Do not use",IF(H24=Assumptions!$G$9,"Ready","Human check needed"))))</f>
        <v/>
      </c>
    </row>
    <row r="25" ht="34" customHeight="1">
      <c r="A25" s="14" t="n"/>
      <c r="B25" s="26" t="n"/>
      <c r="C25" s="14" t="n"/>
      <c r="D25" s="14" t="n"/>
      <c r="E25" s="14" t="n"/>
      <c r="F25" s="14" t="n"/>
      <c r="G25" s="17">
        <f>IF(A25="","",IF(OR(B25="",C25="",D25=""),"Check inputs",IFERROR(IF(VLOOKUP(C25,Releases!$A$6:$N$105,5,FALSE)&lt;&gt;Assumptions!$A$8,"Not approved",IF(AND(VLOOKUP(C25,Releases!$A$6:$N$105,10,FALSE)&gt;0,B25&gt;VLOOKUP(C25,Releases!$A$6:$N$105,10,FALSE)),"Expired by use date",IF(IF(D25=Assumptions!$E$8,VLOOKUP(C25,Releases!$A$6:$N$105,6,FALSE),IF(D25=Assumptions!$E$9,VLOOKUP(C25,Releases!$A$6:$N$105,7,FALSE),IF(D25=Assumptions!$E$10,VLOOKUP(C25,Releases!$A$6:$N$105,8,FALSE),"")))=Assumptions!$C$8,"Permission found","Channel not allowed"))),"Release not found")))</f>
        <v/>
      </c>
      <c r="H25" s="14" t="n"/>
      <c r="I25" s="14" t="n"/>
      <c r="J25" s="17">
        <f>IF(A25="","",IF(H25=Assumptions!$G$10,"Hold",IF(G25&lt;&gt;"Permission found","Do not use",IF(H25=Assumptions!$G$9,"Ready","Human check needed"))))</f>
        <v/>
      </c>
    </row>
    <row r="26" ht="34" customHeight="1">
      <c r="A26" s="14" t="n"/>
      <c r="B26" s="26" t="n"/>
      <c r="C26" s="14" t="n"/>
      <c r="D26" s="14" t="n"/>
      <c r="E26" s="14" t="n"/>
      <c r="F26" s="14" t="n"/>
      <c r="G26" s="16">
        <f>IF(A26="","",IF(OR(B26="",C26="",D26=""),"Check inputs",IFERROR(IF(VLOOKUP(C26,Releases!$A$6:$N$105,5,FALSE)&lt;&gt;Assumptions!$A$8,"Not approved",IF(AND(VLOOKUP(C26,Releases!$A$6:$N$105,10,FALSE)&gt;0,B26&gt;VLOOKUP(C26,Releases!$A$6:$N$105,10,FALSE)),"Expired by use date",IF(IF(D26=Assumptions!$E$8,VLOOKUP(C26,Releases!$A$6:$N$105,6,FALSE),IF(D26=Assumptions!$E$9,VLOOKUP(C26,Releases!$A$6:$N$105,7,FALSE),IF(D26=Assumptions!$E$10,VLOOKUP(C26,Releases!$A$6:$N$105,8,FALSE),"")))=Assumptions!$C$8,"Permission found","Channel not allowed"))),"Release not found")))</f>
        <v/>
      </c>
      <c r="H26" s="14" t="n"/>
      <c r="I26" s="14" t="n"/>
      <c r="J26" s="16">
        <f>IF(A26="","",IF(H26=Assumptions!$G$10,"Hold",IF(G26&lt;&gt;"Permission found","Do not use",IF(H26=Assumptions!$G$9,"Ready","Human check needed"))))</f>
        <v/>
      </c>
    </row>
    <row r="27" ht="34" customHeight="1">
      <c r="A27" s="14" t="n"/>
      <c r="B27" s="26" t="n"/>
      <c r="C27" s="14" t="n"/>
      <c r="D27" s="14" t="n"/>
      <c r="E27" s="14" t="n"/>
      <c r="F27" s="14" t="n"/>
      <c r="G27" s="17">
        <f>IF(A27="","",IF(OR(B27="",C27="",D27=""),"Check inputs",IFERROR(IF(VLOOKUP(C27,Releases!$A$6:$N$105,5,FALSE)&lt;&gt;Assumptions!$A$8,"Not approved",IF(AND(VLOOKUP(C27,Releases!$A$6:$N$105,10,FALSE)&gt;0,B27&gt;VLOOKUP(C27,Releases!$A$6:$N$105,10,FALSE)),"Expired by use date",IF(IF(D27=Assumptions!$E$8,VLOOKUP(C27,Releases!$A$6:$N$105,6,FALSE),IF(D27=Assumptions!$E$9,VLOOKUP(C27,Releases!$A$6:$N$105,7,FALSE),IF(D27=Assumptions!$E$10,VLOOKUP(C27,Releases!$A$6:$N$105,8,FALSE),"")))=Assumptions!$C$8,"Permission found","Channel not allowed"))),"Release not found")))</f>
        <v/>
      </c>
      <c r="H27" s="14" t="n"/>
      <c r="I27" s="14" t="n"/>
      <c r="J27" s="17">
        <f>IF(A27="","",IF(H27=Assumptions!$G$10,"Hold",IF(G27&lt;&gt;"Permission found","Do not use",IF(H27=Assumptions!$G$9,"Ready","Human check needed"))))</f>
        <v/>
      </c>
    </row>
    <row r="28" ht="34" customHeight="1">
      <c r="A28" s="14" t="n"/>
      <c r="B28" s="26" t="n"/>
      <c r="C28" s="14" t="n"/>
      <c r="D28" s="14" t="n"/>
      <c r="E28" s="14" t="n"/>
      <c r="F28" s="14" t="n"/>
      <c r="G28" s="16">
        <f>IF(A28="","",IF(OR(B28="",C28="",D28=""),"Check inputs",IFERROR(IF(VLOOKUP(C28,Releases!$A$6:$N$105,5,FALSE)&lt;&gt;Assumptions!$A$8,"Not approved",IF(AND(VLOOKUP(C28,Releases!$A$6:$N$105,10,FALSE)&gt;0,B28&gt;VLOOKUP(C28,Releases!$A$6:$N$105,10,FALSE)),"Expired by use date",IF(IF(D28=Assumptions!$E$8,VLOOKUP(C28,Releases!$A$6:$N$105,6,FALSE),IF(D28=Assumptions!$E$9,VLOOKUP(C28,Releases!$A$6:$N$105,7,FALSE),IF(D28=Assumptions!$E$10,VLOOKUP(C28,Releases!$A$6:$N$105,8,FALSE),"")))=Assumptions!$C$8,"Permission found","Channel not allowed"))),"Release not found")))</f>
        <v/>
      </c>
      <c r="H28" s="14" t="n"/>
      <c r="I28" s="14" t="n"/>
      <c r="J28" s="16">
        <f>IF(A28="","",IF(H28=Assumptions!$G$10,"Hold",IF(G28&lt;&gt;"Permission found","Do not use",IF(H28=Assumptions!$G$9,"Ready","Human check needed"))))</f>
        <v/>
      </c>
    </row>
    <row r="29" ht="34" customHeight="1">
      <c r="A29" s="14" t="n"/>
      <c r="B29" s="26" t="n"/>
      <c r="C29" s="14" t="n"/>
      <c r="D29" s="14" t="n"/>
      <c r="E29" s="14" t="n"/>
      <c r="F29" s="14" t="n"/>
      <c r="G29" s="17">
        <f>IF(A29="","",IF(OR(B29="",C29="",D29=""),"Check inputs",IFERROR(IF(VLOOKUP(C29,Releases!$A$6:$N$105,5,FALSE)&lt;&gt;Assumptions!$A$8,"Not approved",IF(AND(VLOOKUP(C29,Releases!$A$6:$N$105,10,FALSE)&gt;0,B29&gt;VLOOKUP(C29,Releases!$A$6:$N$105,10,FALSE)),"Expired by use date",IF(IF(D29=Assumptions!$E$8,VLOOKUP(C29,Releases!$A$6:$N$105,6,FALSE),IF(D29=Assumptions!$E$9,VLOOKUP(C29,Releases!$A$6:$N$105,7,FALSE),IF(D29=Assumptions!$E$10,VLOOKUP(C29,Releases!$A$6:$N$105,8,FALSE),"")))=Assumptions!$C$8,"Permission found","Channel not allowed"))),"Release not found")))</f>
        <v/>
      </c>
      <c r="H29" s="14" t="n"/>
      <c r="I29" s="14" t="n"/>
      <c r="J29" s="17">
        <f>IF(A29="","",IF(H29=Assumptions!$G$10,"Hold",IF(G29&lt;&gt;"Permission found","Do not use",IF(H29=Assumptions!$G$9,"Ready","Human check needed"))))</f>
        <v/>
      </c>
    </row>
    <row r="30" ht="34" customHeight="1">
      <c r="A30" s="14" t="n"/>
      <c r="B30" s="26" t="n"/>
      <c r="C30" s="14" t="n"/>
      <c r="D30" s="14" t="n"/>
      <c r="E30" s="14" t="n"/>
      <c r="F30" s="14" t="n"/>
      <c r="G30" s="16">
        <f>IF(A30="","",IF(OR(B30="",C30="",D30=""),"Check inputs",IFERROR(IF(VLOOKUP(C30,Releases!$A$6:$N$105,5,FALSE)&lt;&gt;Assumptions!$A$8,"Not approved",IF(AND(VLOOKUP(C30,Releases!$A$6:$N$105,10,FALSE)&gt;0,B30&gt;VLOOKUP(C30,Releases!$A$6:$N$105,10,FALSE)),"Expired by use date",IF(IF(D30=Assumptions!$E$8,VLOOKUP(C30,Releases!$A$6:$N$105,6,FALSE),IF(D30=Assumptions!$E$9,VLOOKUP(C30,Releases!$A$6:$N$105,7,FALSE),IF(D30=Assumptions!$E$10,VLOOKUP(C30,Releases!$A$6:$N$105,8,FALSE),"")))=Assumptions!$C$8,"Permission found","Channel not allowed"))),"Release not found")))</f>
        <v/>
      </c>
      <c r="H30" s="14" t="n"/>
      <c r="I30" s="14" t="n"/>
      <c r="J30" s="16">
        <f>IF(A30="","",IF(H30=Assumptions!$G$10,"Hold",IF(G30&lt;&gt;"Permission found","Do not use",IF(H30=Assumptions!$G$9,"Ready","Human check needed"))))</f>
        <v/>
      </c>
    </row>
    <row r="31" ht="34" customHeight="1">
      <c r="A31" s="14" t="n"/>
      <c r="B31" s="26" t="n"/>
      <c r="C31" s="14" t="n"/>
      <c r="D31" s="14" t="n"/>
      <c r="E31" s="14" t="n"/>
      <c r="F31" s="14" t="n"/>
      <c r="G31" s="17">
        <f>IF(A31="","",IF(OR(B31="",C31="",D31=""),"Check inputs",IFERROR(IF(VLOOKUP(C31,Releases!$A$6:$N$105,5,FALSE)&lt;&gt;Assumptions!$A$8,"Not approved",IF(AND(VLOOKUP(C31,Releases!$A$6:$N$105,10,FALSE)&gt;0,B31&gt;VLOOKUP(C31,Releases!$A$6:$N$105,10,FALSE)),"Expired by use date",IF(IF(D31=Assumptions!$E$8,VLOOKUP(C31,Releases!$A$6:$N$105,6,FALSE),IF(D31=Assumptions!$E$9,VLOOKUP(C31,Releases!$A$6:$N$105,7,FALSE),IF(D31=Assumptions!$E$10,VLOOKUP(C31,Releases!$A$6:$N$105,8,FALSE),"")))=Assumptions!$C$8,"Permission found","Channel not allowed"))),"Release not found")))</f>
        <v/>
      </c>
      <c r="H31" s="14" t="n"/>
      <c r="I31" s="14" t="n"/>
      <c r="J31" s="17">
        <f>IF(A31="","",IF(H31=Assumptions!$G$10,"Hold",IF(G31&lt;&gt;"Permission found","Do not use",IF(H31=Assumptions!$G$9,"Ready","Human check needed"))))</f>
        <v/>
      </c>
    </row>
    <row r="32" ht="34" customHeight="1">
      <c r="A32" s="14" t="n"/>
      <c r="B32" s="26" t="n"/>
      <c r="C32" s="14" t="n"/>
      <c r="D32" s="14" t="n"/>
      <c r="E32" s="14" t="n"/>
      <c r="F32" s="14" t="n"/>
      <c r="G32" s="16">
        <f>IF(A32="","",IF(OR(B32="",C32="",D32=""),"Check inputs",IFERROR(IF(VLOOKUP(C32,Releases!$A$6:$N$105,5,FALSE)&lt;&gt;Assumptions!$A$8,"Not approved",IF(AND(VLOOKUP(C32,Releases!$A$6:$N$105,10,FALSE)&gt;0,B32&gt;VLOOKUP(C32,Releases!$A$6:$N$105,10,FALSE)),"Expired by use date",IF(IF(D32=Assumptions!$E$8,VLOOKUP(C32,Releases!$A$6:$N$105,6,FALSE),IF(D32=Assumptions!$E$9,VLOOKUP(C32,Releases!$A$6:$N$105,7,FALSE),IF(D32=Assumptions!$E$10,VLOOKUP(C32,Releases!$A$6:$N$105,8,FALSE),"")))=Assumptions!$C$8,"Permission found","Channel not allowed"))),"Release not found")))</f>
        <v/>
      </c>
      <c r="H32" s="14" t="n"/>
      <c r="I32" s="14" t="n"/>
      <c r="J32" s="16">
        <f>IF(A32="","",IF(H32=Assumptions!$G$10,"Hold",IF(G32&lt;&gt;"Permission found","Do not use",IF(H32=Assumptions!$G$9,"Ready","Human check needed"))))</f>
        <v/>
      </c>
    </row>
    <row r="33" ht="34" customHeight="1">
      <c r="A33" s="14" t="n"/>
      <c r="B33" s="26" t="n"/>
      <c r="C33" s="14" t="n"/>
      <c r="D33" s="14" t="n"/>
      <c r="E33" s="14" t="n"/>
      <c r="F33" s="14" t="n"/>
      <c r="G33" s="17">
        <f>IF(A33="","",IF(OR(B33="",C33="",D33=""),"Check inputs",IFERROR(IF(VLOOKUP(C33,Releases!$A$6:$N$105,5,FALSE)&lt;&gt;Assumptions!$A$8,"Not approved",IF(AND(VLOOKUP(C33,Releases!$A$6:$N$105,10,FALSE)&gt;0,B33&gt;VLOOKUP(C33,Releases!$A$6:$N$105,10,FALSE)),"Expired by use date",IF(IF(D33=Assumptions!$E$8,VLOOKUP(C33,Releases!$A$6:$N$105,6,FALSE),IF(D33=Assumptions!$E$9,VLOOKUP(C33,Releases!$A$6:$N$105,7,FALSE),IF(D33=Assumptions!$E$10,VLOOKUP(C33,Releases!$A$6:$N$105,8,FALSE),"")))=Assumptions!$C$8,"Permission found","Channel not allowed"))),"Release not found")))</f>
        <v/>
      </c>
      <c r="H33" s="14" t="n"/>
      <c r="I33" s="14" t="n"/>
      <c r="J33" s="17">
        <f>IF(A33="","",IF(H33=Assumptions!$G$10,"Hold",IF(G33&lt;&gt;"Permission found","Do not use",IF(H33=Assumptions!$G$9,"Ready","Human check needed"))))</f>
        <v/>
      </c>
    </row>
    <row r="34" ht="34" customHeight="1">
      <c r="A34" s="14" t="n"/>
      <c r="B34" s="26" t="n"/>
      <c r="C34" s="14" t="n"/>
      <c r="D34" s="14" t="n"/>
      <c r="E34" s="14" t="n"/>
      <c r="F34" s="14" t="n"/>
      <c r="G34" s="16">
        <f>IF(A34="","",IF(OR(B34="",C34="",D34=""),"Check inputs",IFERROR(IF(VLOOKUP(C34,Releases!$A$6:$N$105,5,FALSE)&lt;&gt;Assumptions!$A$8,"Not approved",IF(AND(VLOOKUP(C34,Releases!$A$6:$N$105,10,FALSE)&gt;0,B34&gt;VLOOKUP(C34,Releases!$A$6:$N$105,10,FALSE)),"Expired by use date",IF(IF(D34=Assumptions!$E$8,VLOOKUP(C34,Releases!$A$6:$N$105,6,FALSE),IF(D34=Assumptions!$E$9,VLOOKUP(C34,Releases!$A$6:$N$105,7,FALSE),IF(D34=Assumptions!$E$10,VLOOKUP(C34,Releases!$A$6:$N$105,8,FALSE),"")))=Assumptions!$C$8,"Permission found","Channel not allowed"))),"Release not found")))</f>
        <v/>
      </c>
      <c r="H34" s="14" t="n"/>
      <c r="I34" s="14" t="n"/>
      <c r="J34" s="16">
        <f>IF(A34="","",IF(H34=Assumptions!$G$10,"Hold",IF(G34&lt;&gt;"Permission found","Do not use",IF(H34=Assumptions!$G$9,"Ready","Human check needed"))))</f>
        <v/>
      </c>
    </row>
    <row r="35" ht="34" customHeight="1">
      <c r="A35" s="14" t="n"/>
      <c r="B35" s="26" t="n"/>
      <c r="C35" s="14" t="n"/>
      <c r="D35" s="14" t="n"/>
      <c r="E35" s="14" t="n"/>
      <c r="F35" s="14" t="n"/>
      <c r="G35" s="17">
        <f>IF(A35="","",IF(OR(B35="",C35="",D35=""),"Check inputs",IFERROR(IF(VLOOKUP(C35,Releases!$A$6:$N$105,5,FALSE)&lt;&gt;Assumptions!$A$8,"Not approved",IF(AND(VLOOKUP(C35,Releases!$A$6:$N$105,10,FALSE)&gt;0,B35&gt;VLOOKUP(C35,Releases!$A$6:$N$105,10,FALSE)),"Expired by use date",IF(IF(D35=Assumptions!$E$8,VLOOKUP(C35,Releases!$A$6:$N$105,6,FALSE),IF(D35=Assumptions!$E$9,VLOOKUP(C35,Releases!$A$6:$N$105,7,FALSE),IF(D35=Assumptions!$E$10,VLOOKUP(C35,Releases!$A$6:$N$105,8,FALSE),"")))=Assumptions!$C$8,"Permission found","Channel not allowed"))),"Release not found")))</f>
        <v/>
      </c>
      <c r="H35" s="14" t="n"/>
      <c r="I35" s="14" t="n"/>
      <c r="J35" s="17">
        <f>IF(A35="","",IF(H35=Assumptions!$G$10,"Hold",IF(G35&lt;&gt;"Permission found","Do not use",IF(H35=Assumptions!$G$9,"Ready","Human check needed"))))</f>
        <v/>
      </c>
    </row>
    <row r="36" ht="34" customHeight="1">
      <c r="A36" s="14" t="n"/>
      <c r="B36" s="26" t="n"/>
      <c r="C36" s="14" t="n"/>
      <c r="D36" s="14" t="n"/>
      <c r="E36" s="14" t="n"/>
      <c r="F36" s="14" t="n"/>
      <c r="G36" s="16">
        <f>IF(A36="","",IF(OR(B36="",C36="",D36=""),"Check inputs",IFERROR(IF(VLOOKUP(C36,Releases!$A$6:$N$105,5,FALSE)&lt;&gt;Assumptions!$A$8,"Not approved",IF(AND(VLOOKUP(C36,Releases!$A$6:$N$105,10,FALSE)&gt;0,B36&gt;VLOOKUP(C36,Releases!$A$6:$N$105,10,FALSE)),"Expired by use date",IF(IF(D36=Assumptions!$E$8,VLOOKUP(C36,Releases!$A$6:$N$105,6,FALSE),IF(D36=Assumptions!$E$9,VLOOKUP(C36,Releases!$A$6:$N$105,7,FALSE),IF(D36=Assumptions!$E$10,VLOOKUP(C36,Releases!$A$6:$N$105,8,FALSE),"")))=Assumptions!$C$8,"Permission found","Channel not allowed"))),"Release not found")))</f>
        <v/>
      </c>
      <c r="H36" s="14" t="n"/>
      <c r="I36" s="14" t="n"/>
      <c r="J36" s="16">
        <f>IF(A36="","",IF(H36=Assumptions!$G$10,"Hold",IF(G36&lt;&gt;"Permission found","Do not use",IF(H36=Assumptions!$G$9,"Ready","Human check needed"))))</f>
        <v/>
      </c>
    </row>
    <row r="37" ht="34" customHeight="1">
      <c r="A37" s="14" t="n"/>
      <c r="B37" s="26" t="n"/>
      <c r="C37" s="14" t="n"/>
      <c r="D37" s="14" t="n"/>
      <c r="E37" s="14" t="n"/>
      <c r="F37" s="14" t="n"/>
      <c r="G37" s="17">
        <f>IF(A37="","",IF(OR(B37="",C37="",D37=""),"Check inputs",IFERROR(IF(VLOOKUP(C37,Releases!$A$6:$N$105,5,FALSE)&lt;&gt;Assumptions!$A$8,"Not approved",IF(AND(VLOOKUP(C37,Releases!$A$6:$N$105,10,FALSE)&gt;0,B37&gt;VLOOKUP(C37,Releases!$A$6:$N$105,10,FALSE)),"Expired by use date",IF(IF(D37=Assumptions!$E$8,VLOOKUP(C37,Releases!$A$6:$N$105,6,FALSE),IF(D37=Assumptions!$E$9,VLOOKUP(C37,Releases!$A$6:$N$105,7,FALSE),IF(D37=Assumptions!$E$10,VLOOKUP(C37,Releases!$A$6:$N$105,8,FALSE),"")))=Assumptions!$C$8,"Permission found","Channel not allowed"))),"Release not found")))</f>
        <v/>
      </c>
      <c r="H37" s="14" t="n"/>
      <c r="I37" s="14" t="n"/>
      <c r="J37" s="17">
        <f>IF(A37="","",IF(H37=Assumptions!$G$10,"Hold",IF(G37&lt;&gt;"Permission found","Do not use",IF(H37=Assumptions!$G$9,"Ready","Human check needed"))))</f>
        <v/>
      </c>
    </row>
    <row r="38" ht="34" customHeight="1">
      <c r="A38" s="14" t="n"/>
      <c r="B38" s="26" t="n"/>
      <c r="C38" s="14" t="n"/>
      <c r="D38" s="14" t="n"/>
      <c r="E38" s="14" t="n"/>
      <c r="F38" s="14" t="n"/>
      <c r="G38" s="16">
        <f>IF(A38="","",IF(OR(B38="",C38="",D38=""),"Check inputs",IFERROR(IF(VLOOKUP(C38,Releases!$A$6:$N$105,5,FALSE)&lt;&gt;Assumptions!$A$8,"Not approved",IF(AND(VLOOKUP(C38,Releases!$A$6:$N$105,10,FALSE)&gt;0,B38&gt;VLOOKUP(C38,Releases!$A$6:$N$105,10,FALSE)),"Expired by use date",IF(IF(D38=Assumptions!$E$8,VLOOKUP(C38,Releases!$A$6:$N$105,6,FALSE),IF(D38=Assumptions!$E$9,VLOOKUP(C38,Releases!$A$6:$N$105,7,FALSE),IF(D38=Assumptions!$E$10,VLOOKUP(C38,Releases!$A$6:$N$105,8,FALSE),"")))=Assumptions!$C$8,"Permission found","Channel not allowed"))),"Release not found")))</f>
        <v/>
      </c>
      <c r="H38" s="14" t="n"/>
      <c r="I38" s="14" t="n"/>
      <c r="J38" s="16">
        <f>IF(A38="","",IF(H38=Assumptions!$G$10,"Hold",IF(G38&lt;&gt;"Permission found","Do not use",IF(H38=Assumptions!$G$9,"Ready","Human check needed"))))</f>
        <v/>
      </c>
    </row>
    <row r="39" ht="34" customHeight="1">
      <c r="A39" s="14" t="n"/>
      <c r="B39" s="26" t="n"/>
      <c r="C39" s="14" t="n"/>
      <c r="D39" s="14" t="n"/>
      <c r="E39" s="14" t="n"/>
      <c r="F39" s="14" t="n"/>
      <c r="G39" s="17">
        <f>IF(A39="","",IF(OR(B39="",C39="",D39=""),"Check inputs",IFERROR(IF(VLOOKUP(C39,Releases!$A$6:$N$105,5,FALSE)&lt;&gt;Assumptions!$A$8,"Not approved",IF(AND(VLOOKUP(C39,Releases!$A$6:$N$105,10,FALSE)&gt;0,B39&gt;VLOOKUP(C39,Releases!$A$6:$N$105,10,FALSE)),"Expired by use date",IF(IF(D39=Assumptions!$E$8,VLOOKUP(C39,Releases!$A$6:$N$105,6,FALSE),IF(D39=Assumptions!$E$9,VLOOKUP(C39,Releases!$A$6:$N$105,7,FALSE),IF(D39=Assumptions!$E$10,VLOOKUP(C39,Releases!$A$6:$N$105,8,FALSE),"")))=Assumptions!$C$8,"Permission found","Channel not allowed"))),"Release not found")))</f>
        <v/>
      </c>
      <c r="H39" s="14" t="n"/>
      <c r="I39" s="14" t="n"/>
      <c r="J39" s="17">
        <f>IF(A39="","",IF(H39=Assumptions!$G$10,"Hold",IF(G39&lt;&gt;"Permission found","Do not use",IF(H39=Assumptions!$G$9,"Ready","Human check needed"))))</f>
        <v/>
      </c>
    </row>
    <row r="40" ht="34" customHeight="1">
      <c r="A40" s="14" t="n"/>
      <c r="B40" s="26" t="n"/>
      <c r="C40" s="14" t="n"/>
      <c r="D40" s="14" t="n"/>
      <c r="E40" s="14" t="n"/>
      <c r="F40" s="14" t="n"/>
      <c r="G40" s="16">
        <f>IF(A40="","",IF(OR(B40="",C40="",D40=""),"Check inputs",IFERROR(IF(VLOOKUP(C40,Releases!$A$6:$N$105,5,FALSE)&lt;&gt;Assumptions!$A$8,"Not approved",IF(AND(VLOOKUP(C40,Releases!$A$6:$N$105,10,FALSE)&gt;0,B40&gt;VLOOKUP(C40,Releases!$A$6:$N$105,10,FALSE)),"Expired by use date",IF(IF(D40=Assumptions!$E$8,VLOOKUP(C40,Releases!$A$6:$N$105,6,FALSE),IF(D40=Assumptions!$E$9,VLOOKUP(C40,Releases!$A$6:$N$105,7,FALSE),IF(D40=Assumptions!$E$10,VLOOKUP(C40,Releases!$A$6:$N$105,8,FALSE),"")))=Assumptions!$C$8,"Permission found","Channel not allowed"))),"Release not found")))</f>
        <v/>
      </c>
      <c r="H40" s="14" t="n"/>
      <c r="I40" s="14" t="n"/>
      <c r="J40" s="16">
        <f>IF(A40="","",IF(H40=Assumptions!$G$10,"Hold",IF(G40&lt;&gt;"Permission found","Do not use",IF(H40=Assumptions!$G$9,"Ready","Human check needed"))))</f>
        <v/>
      </c>
    </row>
    <row r="41" ht="34" customHeight="1">
      <c r="A41" s="14" t="n"/>
      <c r="B41" s="26" t="n"/>
      <c r="C41" s="14" t="n"/>
      <c r="D41" s="14" t="n"/>
      <c r="E41" s="14" t="n"/>
      <c r="F41" s="14" t="n"/>
      <c r="G41" s="17">
        <f>IF(A41="","",IF(OR(B41="",C41="",D41=""),"Check inputs",IFERROR(IF(VLOOKUP(C41,Releases!$A$6:$N$105,5,FALSE)&lt;&gt;Assumptions!$A$8,"Not approved",IF(AND(VLOOKUP(C41,Releases!$A$6:$N$105,10,FALSE)&gt;0,B41&gt;VLOOKUP(C41,Releases!$A$6:$N$105,10,FALSE)),"Expired by use date",IF(IF(D41=Assumptions!$E$8,VLOOKUP(C41,Releases!$A$6:$N$105,6,FALSE),IF(D41=Assumptions!$E$9,VLOOKUP(C41,Releases!$A$6:$N$105,7,FALSE),IF(D41=Assumptions!$E$10,VLOOKUP(C41,Releases!$A$6:$N$105,8,FALSE),"")))=Assumptions!$C$8,"Permission found","Channel not allowed"))),"Release not found")))</f>
        <v/>
      </c>
      <c r="H41" s="14" t="n"/>
      <c r="I41" s="14" t="n"/>
      <c r="J41" s="17">
        <f>IF(A41="","",IF(H41=Assumptions!$G$10,"Hold",IF(G41&lt;&gt;"Permission found","Do not use",IF(H41=Assumptions!$G$9,"Ready","Human check needed"))))</f>
        <v/>
      </c>
    </row>
    <row r="42" ht="34" customHeight="1">
      <c r="A42" s="14" t="n"/>
      <c r="B42" s="26" t="n"/>
      <c r="C42" s="14" t="n"/>
      <c r="D42" s="14" t="n"/>
      <c r="E42" s="14" t="n"/>
      <c r="F42" s="14" t="n"/>
      <c r="G42" s="16">
        <f>IF(A42="","",IF(OR(B42="",C42="",D42=""),"Check inputs",IFERROR(IF(VLOOKUP(C42,Releases!$A$6:$N$105,5,FALSE)&lt;&gt;Assumptions!$A$8,"Not approved",IF(AND(VLOOKUP(C42,Releases!$A$6:$N$105,10,FALSE)&gt;0,B42&gt;VLOOKUP(C42,Releases!$A$6:$N$105,10,FALSE)),"Expired by use date",IF(IF(D42=Assumptions!$E$8,VLOOKUP(C42,Releases!$A$6:$N$105,6,FALSE),IF(D42=Assumptions!$E$9,VLOOKUP(C42,Releases!$A$6:$N$105,7,FALSE),IF(D42=Assumptions!$E$10,VLOOKUP(C42,Releases!$A$6:$N$105,8,FALSE),"")))=Assumptions!$C$8,"Permission found","Channel not allowed"))),"Release not found")))</f>
        <v/>
      </c>
      <c r="H42" s="14" t="n"/>
      <c r="I42" s="14" t="n"/>
      <c r="J42" s="16">
        <f>IF(A42="","",IF(H42=Assumptions!$G$10,"Hold",IF(G42&lt;&gt;"Permission found","Do not use",IF(H42=Assumptions!$G$9,"Ready","Human check needed"))))</f>
        <v/>
      </c>
    </row>
    <row r="43" ht="34" customHeight="1">
      <c r="A43" s="14" t="n"/>
      <c r="B43" s="26" t="n"/>
      <c r="C43" s="14" t="n"/>
      <c r="D43" s="14" t="n"/>
      <c r="E43" s="14" t="n"/>
      <c r="F43" s="14" t="n"/>
      <c r="G43" s="17">
        <f>IF(A43="","",IF(OR(B43="",C43="",D43=""),"Check inputs",IFERROR(IF(VLOOKUP(C43,Releases!$A$6:$N$105,5,FALSE)&lt;&gt;Assumptions!$A$8,"Not approved",IF(AND(VLOOKUP(C43,Releases!$A$6:$N$105,10,FALSE)&gt;0,B43&gt;VLOOKUP(C43,Releases!$A$6:$N$105,10,FALSE)),"Expired by use date",IF(IF(D43=Assumptions!$E$8,VLOOKUP(C43,Releases!$A$6:$N$105,6,FALSE),IF(D43=Assumptions!$E$9,VLOOKUP(C43,Releases!$A$6:$N$105,7,FALSE),IF(D43=Assumptions!$E$10,VLOOKUP(C43,Releases!$A$6:$N$105,8,FALSE),"")))=Assumptions!$C$8,"Permission found","Channel not allowed"))),"Release not found")))</f>
        <v/>
      </c>
      <c r="H43" s="14" t="n"/>
      <c r="I43" s="14" t="n"/>
      <c r="J43" s="17">
        <f>IF(A43="","",IF(H43=Assumptions!$G$10,"Hold",IF(G43&lt;&gt;"Permission found","Do not use",IF(H43=Assumptions!$G$9,"Ready","Human check needed"))))</f>
        <v/>
      </c>
    </row>
    <row r="44" ht="34" customHeight="1">
      <c r="A44" s="14" t="n"/>
      <c r="B44" s="26" t="n"/>
      <c r="C44" s="14" t="n"/>
      <c r="D44" s="14" t="n"/>
      <c r="E44" s="14" t="n"/>
      <c r="F44" s="14" t="n"/>
      <c r="G44" s="16">
        <f>IF(A44="","",IF(OR(B44="",C44="",D44=""),"Check inputs",IFERROR(IF(VLOOKUP(C44,Releases!$A$6:$N$105,5,FALSE)&lt;&gt;Assumptions!$A$8,"Not approved",IF(AND(VLOOKUP(C44,Releases!$A$6:$N$105,10,FALSE)&gt;0,B44&gt;VLOOKUP(C44,Releases!$A$6:$N$105,10,FALSE)),"Expired by use date",IF(IF(D44=Assumptions!$E$8,VLOOKUP(C44,Releases!$A$6:$N$105,6,FALSE),IF(D44=Assumptions!$E$9,VLOOKUP(C44,Releases!$A$6:$N$105,7,FALSE),IF(D44=Assumptions!$E$10,VLOOKUP(C44,Releases!$A$6:$N$105,8,FALSE),"")))=Assumptions!$C$8,"Permission found","Channel not allowed"))),"Release not found")))</f>
        <v/>
      </c>
      <c r="H44" s="14" t="n"/>
      <c r="I44" s="14" t="n"/>
      <c r="J44" s="16">
        <f>IF(A44="","",IF(H44=Assumptions!$G$10,"Hold",IF(G44&lt;&gt;"Permission found","Do not use",IF(H44=Assumptions!$G$9,"Ready","Human check needed"))))</f>
        <v/>
      </c>
    </row>
    <row r="45" ht="34" customHeight="1">
      <c r="A45" s="14" t="n"/>
      <c r="B45" s="26" t="n"/>
      <c r="C45" s="14" t="n"/>
      <c r="D45" s="14" t="n"/>
      <c r="E45" s="14" t="n"/>
      <c r="F45" s="14" t="n"/>
      <c r="G45" s="17">
        <f>IF(A45="","",IF(OR(B45="",C45="",D45=""),"Check inputs",IFERROR(IF(VLOOKUP(C45,Releases!$A$6:$N$105,5,FALSE)&lt;&gt;Assumptions!$A$8,"Not approved",IF(AND(VLOOKUP(C45,Releases!$A$6:$N$105,10,FALSE)&gt;0,B45&gt;VLOOKUP(C45,Releases!$A$6:$N$105,10,FALSE)),"Expired by use date",IF(IF(D45=Assumptions!$E$8,VLOOKUP(C45,Releases!$A$6:$N$105,6,FALSE),IF(D45=Assumptions!$E$9,VLOOKUP(C45,Releases!$A$6:$N$105,7,FALSE),IF(D45=Assumptions!$E$10,VLOOKUP(C45,Releases!$A$6:$N$105,8,FALSE),"")))=Assumptions!$C$8,"Permission found","Channel not allowed"))),"Release not found")))</f>
        <v/>
      </c>
      <c r="H45" s="14" t="n"/>
      <c r="I45" s="14" t="n"/>
      <c r="J45" s="17">
        <f>IF(A45="","",IF(H45=Assumptions!$G$10,"Hold",IF(G45&lt;&gt;"Permission found","Do not use",IF(H45=Assumptions!$G$9,"Ready","Human check needed"))))</f>
        <v/>
      </c>
    </row>
    <row r="46" ht="34" customHeight="1">
      <c r="A46" s="14" t="n"/>
      <c r="B46" s="26" t="n"/>
      <c r="C46" s="14" t="n"/>
      <c r="D46" s="14" t="n"/>
      <c r="E46" s="14" t="n"/>
      <c r="F46" s="14" t="n"/>
      <c r="G46" s="16">
        <f>IF(A46="","",IF(OR(B46="",C46="",D46=""),"Check inputs",IFERROR(IF(VLOOKUP(C46,Releases!$A$6:$N$105,5,FALSE)&lt;&gt;Assumptions!$A$8,"Not approved",IF(AND(VLOOKUP(C46,Releases!$A$6:$N$105,10,FALSE)&gt;0,B46&gt;VLOOKUP(C46,Releases!$A$6:$N$105,10,FALSE)),"Expired by use date",IF(IF(D46=Assumptions!$E$8,VLOOKUP(C46,Releases!$A$6:$N$105,6,FALSE),IF(D46=Assumptions!$E$9,VLOOKUP(C46,Releases!$A$6:$N$105,7,FALSE),IF(D46=Assumptions!$E$10,VLOOKUP(C46,Releases!$A$6:$N$105,8,FALSE),"")))=Assumptions!$C$8,"Permission found","Channel not allowed"))),"Release not found")))</f>
        <v/>
      </c>
      <c r="H46" s="14" t="n"/>
      <c r="I46" s="14" t="n"/>
      <c r="J46" s="16">
        <f>IF(A46="","",IF(H46=Assumptions!$G$10,"Hold",IF(G46&lt;&gt;"Permission found","Do not use",IF(H46=Assumptions!$G$9,"Ready","Human check needed"))))</f>
        <v/>
      </c>
    </row>
    <row r="47" ht="34" customHeight="1">
      <c r="A47" s="14" t="n"/>
      <c r="B47" s="26" t="n"/>
      <c r="C47" s="14" t="n"/>
      <c r="D47" s="14" t="n"/>
      <c r="E47" s="14" t="n"/>
      <c r="F47" s="14" t="n"/>
      <c r="G47" s="17">
        <f>IF(A47="","",IF(OR(B47="",C47="",D47=""),"Check inputs",IFERROR(IF(VLOOKUP(C47,Releases!$A$6:$N$105,5,FALSE)&lt;&gt;Assumptions!$A$8,"Not approved",IF(AND(VLOOKUP(C47,Releases!$A$6:$N$105,10,FALSE)&gt;0,B47&gt;VLOOKUP(C47,Releases!$A$6:$N$105,10,FALSE)),"Expired by use date",IF(IF(D47=Assumptions!$E$8,VLOOKUP(C47,Releases!$A$6:$N$105,6,FALSE),IF(D47=Assumptions!$E$9,VLOOKUP(C47,Releases!$A$6:$N$105,7,FALSE),IF(D47=Assumptions!$E$10,VLOOKUP(C47,Releases!$A$6:$N$105,8,FALSE),"")))=Assumptions!$C$8,"Permission found","Channel not allowed"))),"Release not found")))</f>
        <v/>
      </c>
      <c r="H47" s="14" t="n"/>
      <c r="I47" s="14" t="n"/>
      <c r="J47" s="17">
        <f>IF(A47="","",IF(H47=Assumptions!$G$10,"Hold",IF(G47&lt;&gt;"Permission found","Do not use",IF(H47=Assumptions!$G$9,"Ready","Human check needed"))))</f>
        <v/>
      </c>
    </row>
    <row r="48" ht="34" customHeight="1">
      <c r="A48" s="14" t="n"/>
      <c r="B48" s="26" t="n"/>
      <c r="C48" s="14" t="n"/>
      <c r="D48" s="14" t="n"/>
      <c r="E48" s="14" t="n"/>
      <c r="F48" s="14" t="n"/>
      <c r="G48" s="16">
        <f>IF(A48="","",IF(OR(B48="",C48="",D48=""),"Check inputs",IFERROR(IF(VLOOKUP(C48,Releases!$A$6:$N$105,5,FALSE)&lt;&gt;Assumptions!$A$8,"Not approved",IF(AND(VLOOKUP(C48,Releases!$A$6:$N$105,10,FALSE)&gt;0,B48&gt;VLOOKUP(C48,Releases!$A$6:$N$105,10,FALSE)),"Expired by use date",IF(IF(D48=Assumptions!$E$8,VLOOKUP(C48,Releases!$A$6:$N$105,6,FALSE),IF(D48=Assumptions!$E$9,VLOOKUP(C48,Releases!$A$6:$N$105,7,FALSE),IF(D48=Assumptions!$E$10,VLOOKUP(C48,Releases!$A$6:$N$105,8,FALSE),"")))=Assumptions!$C$8,"Permission found","Channel not allowed"))),"Release not found")))</f>
        <v/>
      </c>
      <c r="H48" s="14" t="n"/>
      <c r="I48" s="14" t="n"/>
      <c r="J48" s="16">
        <f>IF(A48="","",IF(H48=Assumptions!$G$10,"Hold",IF(G48&lt;&gt;"Permission found","Do not use",IF(H48=Assumptions!$G$9,"Ready","Human check needed"))))</f>
        <v/>
      </c>
    </row>
    <row r="49" ht="34" customHeight="1">
      <c r="A49" s="14" t="n"/>
      <c r="B49" s="26" t="n"/>
      <c r="C49" s="14" t="n"/>
      <c r="D49" s="14" t="n"/>
      <c r="E49" s="14" t="n"/>
      <c r="F49" s="14" t="n"/>
      <c r="G49" s="17">
        <f>IF(A49="","",IF(OR(B49="",C49="",D49=""),"Check inputs",IFERROR(IF(VLOOKUP(C49,Releases!$A$6:$N$105,5,FALSE)&lt;&gt;Assumptions!$A$8,"Not approved",IF(AND(VLOOKUP(C49,Releases!$A$6:$N$105,10,FALSE)&gt;0,B49&gt;VLOOKUP(C49,Releases!$A$6:$N$105,10,FALSE)),"Expired by use date",IF(IF(D49=Assumptions!$E$8,VLOOKUP(C49,Releases!$A$6:$N$105,6,FALSE),IF(D49=Assumptions!$E$9,VLOOKUP(C49,Releases!$A$6:$N$105,7,FALSE),IF(D49=Assumptions!$E$10,VLOOKUP(C49,Releases!$A$6:$N$105,8,FALSE),"")))=Assumptions!$C$8,"Permission found","Channel not allowed"))),"Release not found")))</f>
        <v/>
      </c>
      <c r="H49" s="14" t="n"/>
      <c r="I49" s="14" t="n"/>
      <c r="J49" s="17">
        <f>IF(A49="","",IF(H49=Assumptions!$G$10,"Hold",IF(G49&lt;&gt;"Permission found","Do not use",IF(H49=Assumptions!$G$9,"Ready","Human check needed"))))</f>
        <v/>
      </c>
    </row>
    <row r="50" ht="34" customHeight="1">
      <c r="A50" s="14" t="n"/>
      <c r="B50" s="26" t="n"/>
      <c r="C50" s="14" t="n"/>
      <c r="D50" s="14" t="n"/>
      <c r="E50" s="14" t="n"/>
      <c r="F50" s="14" t="n"/>
      <c r="G50" s="16">
        <f>IF(A50="","",IF(OR(B50="",C50="",D50=""),"Check inputs",IFERROR(IF(VLOOKUP(C50,Releases!$A$6:$N$105,5,FALSE)&lt;&gt;Assumptions!$A$8,"Not approved",IF(AND(VLOOKUP(C50,Releases!$A$6:$N$105,10,FALSE)&gt;0,B50&gt;VLOOKUP(C50,Releases!$A$6:$N$105,10,FALSE)),"Expired by use date",IF(IF(D50=Assumptions!$E$8,VLOOKUP(C50,Releases!$A$6:$N$105,6,FALSE),IF(D50=Assumptions!$E$9,VLOOKUP(C50,Releases!$A$6:$N$105,7,FALSE),IF(D50=Assumptions!$E$10,VLOOKUP(C50,Releases!$A$6:$N$105,8,FALSE),"")))=Assumptions!$C$8,"Permission found","Channel not allowed"))),"Release not found")))</f>
        <v/>
      </c>
      <c r="H50" s="14" t="n"/>
      <c r="I50" s="14" t="n"/>
      <c r="J50" s="16">
        <f>IF(A50="","",IF(H50=Assumptions!$G$10,"Hold",IF(G50&lt;&gt;"Permission found","Do not use",IF(H50=Assumptions!$G$9,"Ready","Human check needed"))))</f>
        <v/>
      </c>
    </row>
    <row r="51" ht="34" customHeight="1">
      <c r="A51" s="14" t="n"/>
      <c r="B51" s="26" t="n"/>
      <c r="C51" s="14" t="n"/>
      <c r="D51" s="14" t="n"/>
      <c r="E51" s="14" t="n"/>
      <c r="F51" s="14" t="n"/>
      <c r="G51" s="17">
        <f>IF(A51="","",IF(OR(B51="",C51="",D51=""),"Check inputs",IFERROR(IF(VLOOKUP(C51,Releases!$A$6:$N$105,5,FALSE)&lt;&gt;Assumptions!$A$8,"Not approved",IF(AND(VLOOKUP(C51,Releases!$A$6:$N$105,10,FALSE)&gt;0,B51&gt;VLOOKUP(C51,Releases!$A$6:$N$105,10,FALSE)),"Expired by use date",IF(IF(D51=Assumptions!$E$8,VLOOKUP(C51,Releases!$A$6:$N$105,6,FALSE),IF(D51=Assumptions!$E$9,VLOOKUP(C51,Releases!$A$6:$N$105,7,FALSE),IF(D51=Assumptions!$E$10,VLOOKUP(C51,Releases!$A$6:$N$105,8,FALSE),"")))=Assumptions!$C$8,"Permission found","Channel not allowed"))),"Release not found")))</f>
        <v/>
      </c>
      <c r="H51" s="14" t="n"/>
      <c r="I51" s="14" t="n"/>
      <c r="J51" s="17">
        <f>IF(A51="","",IF(H51=Assumptions!$G$10,"Hold",IF(G51&lt;&gt;"Permission found","Do not use",IF(H51=Assumptions!$G$9,"Ready","Human check needed"))))</f>
        <v/>
      </c>
    </row>
    <row r="52" ht="34" customHeight="1">
      <c r="A52" s="14" t="n"/>
      <c r="B52" s="26" t="n"/>
      <c r="C52" s="14" t="n"/>
      <c r="D52" s="14" t="n"/>
      <c r="E52" s="14" t="n"/>
      <c r="F52" s="14" t="n"/>
      <c r="G52" s="16">
        <f>IF(A52="","",IF(OR(B52="",C52="",D52=""),"Check inputs",IFERROR(IF(VLOOKUP(C52,Releases!$A$6:$N$105,5,FALSE)&lt;&gt;Assumptions!$A$8,"Not approved",IF(AND(VLOOKUP(C52,Releases!$A$6:$N$105,10,FALSE)&gt;0,B52&gt;VLOOKUP(C52,Releases!$A$6:$N$105,10,FALSE)),"Expired by use date",IF(IF(D52=Assumptions!$E$8,VLOOKUP(C52,Releases!$A$6:$N$105,6,FALSE),IF(D52=Assumptions!$E$9,VLOOKUP(C52,Releases!$A$6:$N$105,7,FALSE),IF(D52=Assumptions!$E$10,VLOOKUP(C52,Releases!$A$6:$N$105,8,FALSE),"")))=Assumptions!$C$8,"Permission found","Channel not allowed"))),"Release not found")))</f>
        <v/>
      </c>
      <c r="H52" s="14" t="n"/>
      <c r="I52" s="14" t="n"/>
      <c r="J52" s="16">
        <f>IF(A52="","",IF(H52=Assumptions!$G$10,"Hold",IF(G52&lt;&gt;"Permission found","Do not use",IF(H52=Assumptions!$G$9,"Ready","Human check needed"))))</f>
        <v/>
      </c>
    </row>
    <row r="53" ht="34" customHeight="1">
      <c r="A53" s="14" t="n"/>
      <c r="B53" s="26" t="n"/>
      <c r="C53" s="14" t="n"/>
      <c r="D53" s="14" t="n"/>
      <c r="E53" s="14" t="n"/>
      <c r="F53" s="14" t="n"/>
      <c r="G53" s="17">
        <f>IF(A53="","",IF(OR(B53="",C53="",D53=""),"Check inputs",IFERROR(IF(VLOOKUP(C53,Releases!$A$6:$N$105,5,FALSE)&lt;&gt;Assumptions!$A$8,"Not approved",IF(AND(VLOOKUP(C53,Releases!$A$6:$N$105,10,FALSE)&gt;0,B53&gt;VLOOKUP(C53,Releases!$A$6:$N$105,10,FALSE)),"Expired by use date",IF(IF(D53=Assumptions!$E$8,VLOOKUP(C53,Releases!$A$6:$N$105,6,FALSE),IF(D53=Assumptions!$E$9,VLOOKUP(C53,Releases!$A$6:$N$105,7,FALSE),IF(D53=Assumptions!$E$10,VLOOKUP(C53,Releases!$A$6:$N$105,8,FALSE),"")))=Assumptions!$C$8,"Permission found","Channel not allowed"))),"Release not found")))</f>
        <v/>
      </c>
      <c r="H53" s="14" t="n"/>
      <c r="I53" s="14" t="n"/>
      <c r="J53" s="17">
        <f>IF(A53="","",IF(H53=Assumptions!$G$10,"Hold",IF(G53&lt;&gt;"Permission found","Do not use",IF(H53=Assumptions!$G$9,"Ready","Human check needed"))))</f>
        <v/>
      </c>
    </row>
    <row r="54" ht="34" customHeight="1">
      <c r="A54" s="14" t="n"/>
      <c r="B54" s="26" t="n"/>
      <c r="C54" s="14" t="n"/>
      <c r="D54" s="14" t="n"/>
      <c r="E54" s="14" t="n"/>
      <c r="F54" s="14" t="n"/>
      <c r="G54" s="16">
        <f>IF(A54="","",IF(OR(B54="",C54="",D54=""),"Check inputs",IFERROR(IF(VLOOKUP(C54,Releases!$A$6:$N$105,5,FALSE)&lt;&gt;Assumptions!$A$8,"Not approved",IF(AND(VLOOKUP(C54,Releases!$A$6:$N$105,10,FALSE)&gt;0,B54&gt;VLOOKUP(C54,Releases!$A$6:$N$105,10,FALSE)),"Expired by use date",IF(IF(D54=Assumptions!$E$8,VLOOKUP(C54,Releases!$A$6:$N$105,6,FALSE),IF(D54=Assumptions!$E$9,VLOOKUP(C54,Releases!$A$6:$N$105,7,FALSE),IF(D54=Assumptions!$E$10,VLOOKUP(C54,Releases!$A$6:$N$105,8,FALSE),"")))=Assumptions!$C$8,"Permission found","Channel not allowed"))),"Release not found")))</f>
        <v/>
      </c>
      <c r="H54" s="14" t="n"/>
      <c r="I54" s="14" t="n"/>
      <c r="J54" s="16">
        <f>IF(A54="","",IF(H54=Assumptions!$G$10,"Hold",IF(G54&lt;&gt;"Permission found","Do not use",IF(H54=Assumptions!$G$9,"Ready","Human check needed"))))</f>
        <v/>
      </c>
    </row>
    <row r="55" ht="34" customHeight="1">
      <c r="A55" s="14" t="n"/>
      <c r="B55" s="26" t="n"/>
      <c r="C55" s="14" t="n"/>
      <c r="D55" s="14" t="n"/>
      <c r="E55" s="14" t="n"/>
      <c r="F55" s="14" t="n"/>
      <c r="G55" s="17">
        <f>IF(A55="","",IF(OR(B55="",C55="",D55=""),"Check inputs",IFERROR(IF(VLOOKUP(C55,Releases!$A$6:$N$105,5,FALSE)&lt;&gt;Assumptions!$A$8,"Not approved",IF(AND(VLOOKUP(C55,Releases!$A$6:$N$105,10,FALSE)&gt;0,B55&gt;VLOOKUP(C55,Releases!$A$6:$N$105,10,FALSE)),"Expired by use date",IF(IF(D55=Assumptions!$E$8,VLOOKUP(C55,Releases!$A$6:$N$105,6,FALSE),IF(D55=Assumptions!$E$9,VLOOKUP(C55,Releases!$A$6:$N$105,7,FALSE),IF(D55=Assumptions!$E$10,VLOOKUP(C55,Releases!$A$6:$N$105,8,FALSE),"")))=Assumptions!$C$8,"Permission found","Channel not allowed"))),"Release not found")))</f>
        <v/>
      </c>
      <c r="H55" s="14" t="n"/>
      <c r="I55" s="14" t="n"/>
      <c r="J55" s="17">
        <f>IF(A55="","",IF(H55=Assumptions!$G$10,"Hold",IF(G55&lt;&gt;"Permission found","Do not use",IF(H55=Assumptions!$G$9,"Ready","Human check needed"))))</f>
        <v/>
      </c>
    </row>
    <row r="56" ht="34" customHeight="1">
      <c r="A56" s="14" t="n"/>
      <c r="B56" s="26" t="n"/>
      <c r="C56" s="14" t="n"/>
      <c r="D56" s="14" t="n"/>
      <c r="E56" s="14" t="n"/>
      <c r="F56" s="14" t="n"/>
      <c r="G56" s="16">
        <f>IF(A56="","",IF(OR(B56="",C56="",D56=""),"Check inputs",IFERROR(IF(VLOOKUP(C56,Releases!$A$6:$N$105,5,FALSE)&lt;&gt;Assumptions!$A$8,"Not approved",IF(AND(VLOOKUP(C56,Releases!$A$6:$N$105,10,FALSE)&gt;0,B56&gt;VLOOKUP(C56,Releases!$A$6:$N$105,10,FALSE)),"Expired by use date",IF(IF(D56=Assumptions!$E$8,VLOOKUP(C56,Releases!$A$6:$N$105,6,FALSE),IF(D56=Assumptions!$E$9,VLOOKUP(C56,Releases!$A$6:$N$105,7,FALSE),IF(D56=Assumptions!$E$10,VLOOKUP(C56,Releases!$A$6:$N$105,8,FALSE),"")))=Assumptions!$C$8,"Permission found","Channel not allowed"))),"Release not found")))</f>
        <v/>
      </c>
      <c r="H56" s="14" t="n"/>
      <c r="I56" s="14" t="n"/>
      <c r="J56" s="16">
        <f>IF(A56="","",IF(H56=Assumptions!$G$10,"Hold",IF(G56&lt;&gt;"Permission found","Do not use",IF(H56=Assumptions!$G$9,"Ready","Human check needed"))))</f>
        <v/>
      </c>
    </row>
    <row r="57" ht="34" customHeight="1">
      <c r="A57" s="14" t="n"/>
      <c r="B57" s="26" t="n"/>
      <c r="C57" s="14" t="n"/>
      <c r="D57" s="14" t="n"/>
      <c r="E57" s="14" t="n"/>
      <c r="F57" s="14" t="n"/>
      <c r="G57" s="17">
        <f>IF(A57="","",IF(OR(B57="",C57="",D57=""),"Check inputs",IFERROR(IF(VLOOKUP(C57,Releases!$A$6:$N$105,5,FALSE)&lt;&gt;Assumptions!$A$8,"Not approved",IF(AND(VLOOKUP(C57,Releases!$A$6:$N$105,10,FALSE)&gt;0,B57&gt;VLOOKUP(C57,Releases!$A$6:$N$105,10,FALSE)),"Expired by use date",IF(IF(D57=Assumptions!$E$8,VLOOKUP(C57,Releases!$A$6:$N$105,6,FALSE),IF(D57=Assumptions!$E$9,VLOOKUP(C57,Releases!$A$6:$N$105,7,FALSE),IF(D57=Assumptions!$E$10,VLOOKUP(C57,Releases!$A$6:$N$105,8,FALSE),"")))=Assumptions!$C$8,"Permission found","Channel not allowed"))),"Release not found")))</f>
        <v/>
      </c>
      <c r="H57" s="14" t="n"/>
      <c r="I57" s="14" t="n"/>
      <c r="J57" s="17">
        <f>IF(A57="","",IF(H57=Assumptions!$G$10,"Hold",IF(G57&lt;&gt;"Permission found","Do not use",IF(H57=Assumptions!$G$9,"Ready","Human check needed"))))</f>
        <v/>
      </c>
    </row>
    <row r="58" ht="34" customHeight="1">
      <c r="A58" s="14" t="n"/>
      <c r="B58" s="26" t="n"/>
      <c r="C58" s="14" t="n"/>
      <c r="D58" s="14" t="n"/>
      <c r="E58" s="14" t="n"/>
      <c r="F58" s="14" t="n"/>
      <c r="G58" s="16">
        <f>IF(A58="","",IF(OR(B58="",C58="",D58=""),"Check inputs",IFERROR(IF(VLOOKUP(C58,Releases!$A$6:$N$105,5,FALSE)&lt;&gt;Assumptions!$A$8,"Not approved",IF(AND(VLOOKUP(C58,Releases!$A$6:$N$105,10,FALSE)&gt;0,B58&gt;VLOOKUP(C58,Releases!$A$6:$N$105,10,FALSE)),"Expired by use date",IF(IF(D58=Assumptions!$E$8,VLOOKUP(C58,Releases!$A$6:$N$105,6,FALSE),IF(D58=Assumptions!$E$9,VLOOKUP(C58,Releases!$A$6:$N$105,7,FALSE),IF(D58=Assumptions!$E$10,VLOOKUP(C58,Releases!$A$6:$N$105,8,FALSE),"")))=Assumptions!$C$8,"Permission found","Channel not allowed"))),"Release not found")))</f>
        <v/>
      </c>
      <c r="H58" s="14" t="n"/>
      <c r="I58" s="14" t="n"/>
      <c r="J58" s="16">
        <f>IF(A58="","",IF(H58=Assumptions!$G$10,"Hold",IF(G58&lt;&gt;"Permission found","Do not use",IF(H58=Assumptions!$G$9,"Ready","Human check needed"))))</f>
        <v/>
      </c>
    </row>
    <row r="59" ht="34" customHeight="1">
      <c r="A59" s="14" t="n"/>
      <c r="B59" s="26" t="n"/>
      <c r="C59" s="14" t="n"/>
      <c r="D59" s="14" t="n"/>
      <c r="E59" s="14" t="n"/>
      <c r="F59" s="14" t="n"/>
      <c r="G59" s="17">
        <f>IF(A59="","",IF(OR(B59="",C59="",D59=""),"Check inputs",IFERROR(IF(VLOOKUP(C59,Releases!$A$6:$N$105,5,FALSE)&lt;&gt;Assumptions!$A$8,"Not approved",IF(AND(VLOOKUP(C59,Releases!$A$6:$N$105,10,FALSE)&gt;0,B59&gt;VLOOKUP(C59,Releases!$A$6:$N$105,10,FALSE)),"Expired by use date",IF(IF(D59=Assumptions!$E$8,VLOOKUP(C59,Releases!$A$6:$N$105,6,FALSE),IF(D59=Assumptions!$E$9,VLOOKUP(C59,Releases!$A$6:$N$105,7,FALSE),IF(D59=Assumptions!$E$10,VLOOKUP(C59,Releases!$A$6:$N$105,8,FALSE),"")))=Assumptions!$C$8,"Permission found","Channel not allowed"))),"Release not found")))</f>
        <v/>
      </c>
      <c r="H59" s="14" t="n"/>
      <c r="I59" s="14" t="n"/>
      <c r="J59" s="17">
        <f>IF(A59="","",IF(H59=Assumptions!$G$10,"Hold",IF(G59&lt;&gt;"Permission found","Do not use",IF(H59=Assumptions!$G$9,"Ready","Human check needed"))))</f>
        <v/>
      </c>
    </row>
    <row r="60" ht="34" customHeight="1">
      <c r="A60" s="14" t="n"/>
      <c r="B60" s="26" t="n"/>
      <c r="C60" s="14" t="n"/>
      <c r="D60" s="14" t="n"/>
      <c r="E60" s="14" t="n"/>
      <c r="F60" s="14" t="n"/>
      <c r="G60" s="16">
        <f>IF(A60="","",IF(OR(B60="",C60="",D60=""),"Check inputs",IFERROR(IF(VLOOKUP(C60,Releases!$A$6:$N$105,5,FALSE)&lt;&gt;Assumptions!$A$8,"Not approved",IF(AND(VLOOKUP(C60,Releases!$A$6:$N$105,10,FALSE)&gt;0,B60&gt;VLOOKUP(C60,Releases!$A$6:$N$105,10,FALSE)),"Expired by use date",IF(IF(D60=Assumptions!$E$8,VLOOKUP(C60,Releases!$A$6:$N$105,6,FALSE),IF(D60=Assumptions!$E$9,VLOOKUP(C60,Releases!$A$6:$N$105,7,FALSE),IF(D60=Assumptions!$E$10,VLOOKUP(C60,Releases!$A$6:$N$105,8,FALSE),"")))=Assumptions!$C$8,"Permission found","Channel not allowed"))),"Release not found")))</f>
        <v/>
      </c>
      <c r="H60" s="14" t="n"/>
      <c r="I60" s="14" t="n"/>
      <c r="J60" s="16">
        <f>IF(A60="","",IF(H60=Assumptions!$G$10,"Hold",IF(G60&lt;&gt;"Permission found","Do not use",IF(H60=Assumptions!$G$9,"Ready","Human check needed"))))</f>
        <v/>
      </c>
    </row>
    <row r="61" ht="34" customHeight="1">
      <c r="A61" s="14" t="n"/>
      <c r="B61" s="26" t="n"/>
      <c r="C61" s="14" t="n"/>
      <c r="D61" s="14" t="n"/>
      <c r="E61" s="14" t="n"/>
      <c r="F61" s="14" t="n"/>
      <c r="G61" s="17">
        <f>IF(A61="","",IF(OR(B61="",C61="",D61=""),"Check inputs",IFERROR(IF(VLOOKUP(C61,Releases!$A$6:$N$105,5,FALSE)&lt;&gt;Assumptions!$A$8,"Not approved",IF(AND(VLOOKUP(C61,Releases!$A$6:$N$105,10,FALSE)&gt;0,B61&gt;VLOOKUP(C61,Releases!$A$6:$N$105,10,FALSE)),"Expired by use date",IF(IF(D61=Assumptions!$E$8,VLOOKUP(C61,Releases!$A$6:$N$105,6,FALSE),IF(D61=Assumptions!$E$9,VLOOKUP(C61,Releases!$A$6:$N$105,7,FALSE),IF(D61=Assumptions!$E$10,VLOOKUP(C61,Releases!$A$6:$N$105,8,FALSE),"")))=Assumptions!$C$8,"Permission found","Channel not allowed"))),"Release not found")))</f>
        <v/>
      </c>
      <c r="H61" s="14" t="n"/>
      <c r="I61" s="14" t="n"/>
      <c r="J61" s="17">
        <f>IF(A61="","",IF(H61=Assumptions!$G$10,"Hold",IF(G61&lt;&gt;"Permission found","Do not use",IF(H61=Assumptions!$G$9,"Ready","Human check needed"))))</f>
        <v/>
      </c>
    </row>
    <row r="62" ht="34" customHeight="1">
      <c r="A62" s="14" t="n"/>
      <c r="B62" s="26" t="n"/>
      <c r="C62" s="14" t="n"/>
      <c r="D62" s="14" t="n"/>
      <c r="E62" s="14" t="n"/>
      <c r="F62" s="14" t="n"/>
      <c r="G62" s="16">
        <f>IF(A62="","",IF(OR(B62="",C62="",D62=""),"Check inputs",IFERROR(IF(VLOOKUP(C62,Releases!$A$6:$N$105,5,FALSE)&lt;&gt;Assumptions!$A$8,"Not approved",IF(AND(VLOOKUP(C62,Releases!$A$6:$N$105,10,FALSE)&gt;0,B62&gt;VLOOKUP(C62,Releases!$A$6:$N$105,10,FALSE)),"Expired by use date",IF(IF(D62=Assumptions!$E$8,VLOOKUP(C62,Releases!$A$6:$N$105,6,FALSE),IF(D62=Assumptions!$E$9,VLOOKUP(C62,Releases!$A$6:$N$105,7,FALSE),IF(D62=Assumptions!$E$10,VLOOKUP(C62,Releases!$A$6:$N$105,8,FALSE),"")))=Assumptions!$C$8,"Permission found","Channel not allowed"))),"Release not found")))</f>
        <v/>
      </c>
      <c r="H62" s="14" t="n"/>
      <c r="I62" s="14" t="n"/>
      <c r="J62" s="16">
        <f>IF(A62="","",IF(H62=Assumptions!$G$10,"Hold",IF(G62&lt;&gt;"Permission found","Do not use",IF(H62=Assumptions!$G$9,"Ready","Human check needed"))))</f>
        <v/>
      </c>
    </row>
    <row r="63" ht="34" customHeight="1">
      <c r="A63" s="14" t="n"/>
      <c r="B63" s="26" t="n"/>
      <c r="C63" s="14" t="n"/>
      <c r="D63" s="14" t="n"/>
      <c r="E63" s="14" t="n"/>
      <c r="F63" s="14" t="n"/>
      <c r="G63" s="17">
        <f>IF(A63="","",IF(OR(B63="",C63="",D63=""),"Check inputs",IFERROR(IF(VLOOKUP(C63,Releases!$A$6:$N$105,5,FALSE)&lt;&gt;Assumptions!$A$8,"Not approved",IF(AND(VLOOKUP(C63,Releases!$A$6:$N$105,10,FALSE)&gt;0,B63&gt;VLOOKUP(C63,Releases!$A$6:$N$105,10,FALSE)),"Expired by use date",IF(IF(D63=Assumptions!$E$8,VLOOKUP(C63,Releases!$A$6:$N$105,6,FALSE),IF(D63=Assumptions!$E$9,VLOOKUP(C63,Releases!$A$6:$N$105,7,FALSE),IF(D63=Assumptions!$E$10,VLOOKUP(C63,Releases!$A$6:$N$105,8,FALSE),"")))=Assumptions!$C$8,"Permission found","Channel not allowed"))),"Release not found")))</f>
        <v/>
      </c>
      <c r="H63" s="14" t="n"/>
      <c r="I63" s="14" t="n"/>
      <c r="J63" s="17">
        <f>IF(A63="","",IF(H63=Assumptions!$G$10,"Hold",IF(G63&lt;&gt;"Permission found","Do not use",IF(H63=Assumptions!$G$9,"Ready","Human check needed"))))</f>
        <v/>
      </c>
    </row>
    <row r="64" ht="34" customHeight="1">
      <c r="A64" s="14" t="n"/>
      <c r="B64" s="26" t="n"/>
      <c r="C64" s="14" t="n"/>
      <c r="D64" s="14" t="n"/>
      <c r="E64" s="14" t="n"/>
      <c r="F64" s="14" t="n"/>
      <c r="G64" s="16">
        <f>IF(A64="","",IF(OR(B64="",C64="",D64=""),"Check inputs",IFERROR(IF(VLOOKUP(C64,Releases!$A$6:$N$105,5,FALSE)&lt;&gt;Assumptions!$A$8,"Not approved",IF(AND(VLOOKUP(C64,Releases!$A$6:$N$105,10,FALSE)&gt;0,B64&gt;VLOOKUP(C64,Releases!$A$6:$N$105,10,FALSE)),"Expired by use date",IF(IF(D64=Assumptions!$E$8,VLOOKUP(C64,Releases!$A$6:$N$105,6,FALSE),IF(D64=Assumptions!$E$9,VLOOKUP(C64,Releases!$A$6:$N$105,7,FALSE),IF(D64=Assumptions!$E$10,VLOOKUP(C64,Releases!$A$6:$N$105,8,FALSE),"")))=Assumptions!$C$8,"Permission found","Channel not allowed"))),"Release not found")))</f>
        <v/>
      </c>
      <c r="H64" s="14" t="n"/>
      <c r="I64" s="14" t="n"/>
      <c r="J64" s="16">
        <f>IF(A64="","",IF(H64=Assumptions!$G$10,"Hold",IF(G64&lt;&gt;"Permission found","Do not use",IF(H64=Assumptions!$G$9,"Ready","Human check needed"))))</f>
        <v/>
      </c>
    </row>
    <row r="65" ht="34" customHeight="1">
      <c r="A65" s="14" t="n"/>
      <c r="B65" s="26" t="n"/>
      <c r="C65" s="14" t="n"/>
      <c r="D65" s="14" t="n"/>
      <c r="E65" s="14" t="n"/>
      <c r="F65" s="14" t="n"/>
      <c r="G65" s="17">
        <f>IF(A65="","",IF(OR(B65="",C65="",D65=""),"Check inputs",IFERROR(IF(VLOOKUP(C65,Releases!$A$6:$N$105,5,FALSE)&lt;&gt;Assumptions!$A$8,"Not approved",IF(AND(VLOOKUP(C65,Releases!$A$6:$N$105,10,FALSE)&gt;0,B65&gt;VLOOKUP(C65,Releases!$A$6:$N$105,10,FALSE)),"Expired by use date",IF(IF(D65=Assumptions!$E$8,VLOOKUP(C65,Releases!$A$6:$N$105,6,FALSE),IF(D65=Assumptions!$E$9,VLOOKUP(C65,Releases!$A$6:$N$105,7,FALSE),IF(D65=Assumptions!$E$10,VLOOKUP(C65,Releases!$A$6:$N$105,8,FALSE),"")))=Assumptions!$C$8,"Permission found","Channel not allowed"))),"Release not found")))</f>
        <v/>
      </c>
      <c r="H65" s="14" t="n"/>
      <c r="I65" s="14" t="n"/>
      <c r="J65" s="17">
        <f>IF(A65="","",IF(H65=Assumptions!$G$10,"Hold",IF(G65&lt;&gt;"Permission found","Do not use",IF(H65=Assumptions!$G$9,"Ready","Human check needed"))))</f>
        <v/>
      </c>
    </row>
    <row r="66" ht="34" customHeight="1">
      <c r="A66" s="14" t="n"/>
      <c r="B66" s="26" t="n"/>
      <c r="C66" s="14" t="n"/>
      <c r="D66" s="14" t="n"/>
      <c r="E66" s="14" t="n"/>
      <c r="F66" s="14" t="n"/>
      <c r="G66" s="16">
        <f>IF(A66="","",IF(OR(B66="",C66="",D66=""),"Check inputs",IFERROR(IF(VLOOKUP(C66,Releases!$A$6:$N$105,5,FALSE)&lt;&gt;Assumptions!$A$8,"Not approved",IF(AND(VLOOKUP(C66,Releases!$A$6:$N$105,10,FALSE)&gt;0,B66&gt;VLOOKUP(C66,Releases!$A$6:$N$105,10,FALSE)),"Expired by use date",IF(IF(D66=Assumptions!$E$8,VLOOKUP(C66,Releases!$A$6:$N$105,6,FALSE),IF(D66=Assumptions!$E$9,VLOOKUP(C66,Releases!$A$6:$N$105,7,FALSE),IF(D66=Assumptions!$E$10,VLOOKUP(C66,Releases!$A$6:$N$105,8,FALSE),"")))=Assumptions!$C$8,"Permission found","Channel not allowed"))),"Release not found")))</f>
        <v/>
      </c>
      <c r="H66" s="14" t="n"/>
      <c r="I66" s="14" t="n"/>
      <c r="J66" s="16">
        <f>IF(A66="","",IF(H66=Assumptions!$G$10,"Hold",IF(G66&lt;&gt;"Permission found","Do not use",IF(H66=Assumptions!$G$9,"Ready","Human check needed"))))</f>
        <v/>
      </c>
    </row>
    <row r="67" ht="34" customHeight="1">
      <c r="A67" s="14" t="n"/>
      <c r="B67" s="26" t="n"/>
      <c r="C67" s="14" t="n"/>
      <c r="D67" s="14" t="n"/>
      <c r="E67" s="14" t="n"/>
      <c r="F67" s="14" t="n"/>
      <c r="G67" s="17">
        <f>IF(A67="","",IF(OR(B67="",C67="",D67=""),"Check inputs",IFERROR(IF(VLOOKUP(C67,Releases!$A$6:$N$105,5,FALSE)&lt;&gt;Assumptions!$A$8,"Not approved",IF(AND(VLOOKUP(C67,Releases!$A$6:$N$105,10,FALSE)&gt;0,B67&gt;VLOOKUP(C67,Releases!$A$6:$N$105,10,FALSE)),"Expired by use date",IF(IF(D67=Assumptions!$E$8,VLOOKUP(C67,Releases!$A$6:$N$105,6,FALSE),IF(D67=Assumptions!$E$9,VLOOKUP(C67,Releases!$A$6:$N$105,7,FALSE),IF(D67=Assumptions!$E$10,VLOOKUP(C67,Releases!$A$6:$N$105,8,FALSE),"")))=Assumptions!$C$8,"Permission found","Channel not allowed"))),"Release not found")))</f>
        <v/>
      </c>
      <c r="H67" s="14" t="n"/>
      <c r="I67" s="14" t="n"/>
      <c r="J67" s="17">
        <f>IF(A67="","",IF(H67=Assumptions!$G$10,"Hold",IF(G67&lt;&gt;"Permission found","Do not use",IF(H67=Assumptions!$G$9,"Ready","Human check needed"))))</f>
        <v/>
      </c>
    </row>
    <row r="68" ht="34" customHeight="1">
      <c r="A68" s="14" t="n"/>
      <c r="B68" s="26" t="n"/>
      <c r="C68" s="14" t="n"/>
      <c r="D68" s="14" t="n"/>
      <c r="E68" s="14" t="n"/>
      <c r="F68" s="14" t="n"/>
      <c r="G68" s="16">
        <f>IF(A68="","",IF(OR(B68="",C68="",D68=""),"Check inputs",IFERROR(IF(VLOOKUP(C68,Releases!$A$6:$N$105,5,FALSE)&lt;&gt;Assumptions!$A$8,"Not approved",IF(AND(VLOOKUP(C68,Releases!$A$6:$N$105,10,FALSE)&gt;0,B68&gt;VLOOKUP(C68,Releases!$A$6:$N$105,10,FALSE)),"Expired by use date",IF(IF(D68=Assumptions!$E$8,VLOOKUP(C68,Releases!$A$6:$N$105,6,FALSE),IF(D68=Assumptions!$E$9,VLOOKUP(C68,Releases!$A$6:$N$105,7,FALSE),IF(D68=Assumptions!$E$10,VLOOKUP(C68,Releases!$A$6:$N$105,8,FALSE),"")))=Assumptions!$C$8,"Permission found","Channel not allowed"))),"Release not found")))</f>
        <v/>
      </c>
      <c r="H68" s="14" t="n"/>
      <c r="I68" s="14" t="n"/>
      <c r="J68" s="16">
        <f>IF(A68="","",IF(H68=Assumptions!$G$10,"Hold",IF(G68&lt;&gt;"Permission found","Do not use",IF(H68=Assumptions!$G$9,"Ready","Human check needed"))))</f>
        <v/>
      </c>
    </row>
    <row r="69" ht="34" customHeight="1">
      <c r="A69" s="14" t="n"/>
      <c r="B69" s="26" t="n"/>
      <c r="C69" s="14" t="n"/>
      <c r="D69" s="14" t="n"/>
      <c r="E69" s="14" t="n"/>
      <c r="F69" s="14" t="n"/>
      <c r="G69" s="17">
        <f>IF(A69="","",IF(OR(B69="",C69="",D69=""),"Check inputs",IFERROR(IF(VLOOKUP(C69,Releases!$A$6:$N$105,5,FALSE)&lt;&gt;Assumptions!$A$8,"Not approved",IF(AND(VLOOKUP(C69,Releases!$A$6:$N$105,10,FALSE)&gt;0,B69&gt;VLOOKUP(C69,Releases!$A$6:$N$105,10,FALSE)),"Expired by use date",IF(IF(D69=Assumptions!$E$8,VLOOKUP(C69,Releases!$A$6:$N$105,6,FALSE),IF(D69=Assumptions!$E$9,VLOOKUP(C69,Releases!$A$6:$N$105,7,FALSE),IF(D69=Assumptions!$E$10,VLOOKUP(C69,Releases!$A$6:$N$105,8,FALSE),"")))=Assumptions!$C$8,"Permission found","Channel not allowed"))),"Release not found")))</f>
        <v/>
      </c>
      <c r="H69" s="14" t="n"/>
      <c r="I69" s="14" t="n"/>
      <c r="J69" s="17">
        <f>IF(A69="","",IF(H69=Assumptions!$G$10,"Hold",IF(G69&lt;&gt;"Permission found","Do not use",IF(H69=Assumptions!$G$9,"Ready","Human check needed"))))</f>
        <v/>
      </c>
    </row>
    <row r="70" ht="34" customHeight="1">
      <c r="A70" s="14" t="n"/>
      <c r="B70" s="26" t="n"/>
      <c r="C70" s="14" t="n"/>
      <c r="D70" s="14" t="n"/>
      <c r="E70" s="14" t="n"/>
      <c r="F70" s="14" t="n"/>
      <c r="G70" s="16">
        <f>IF(A70="","",IF(OR(B70="",C70="",D70=""),"Check inputs",IFERROR(IF(VLOOKUP(C70,Releases!$A$6:$N$105,5,FALSE)&lt;&gt;Assumptions!$A$8,"Not approved",IF(AND(VLOOKUP(C70,Releases!$A$6:$N$105,10,FALSE)&gt;0,B70&gt;VLOOKUP(C70,Releases!$A$6:$N$105,10,FALSE)),"Expired by use date",IF(IF(D70=Assumptions!$E$8,VLOOKUP(C70,Releases!$A$6:$N$105,6,FALSE),IF(D70=Assumptions!$E$9,VLOOKUP(C70,Releases!$A$6:$N$105,7,FALSE),IF(D70=Assumptions!$E$10,VLOOKUP(C70,Releases!$A$6:$N$105,8,FALSE),"")))=Assumptions!$C$8,"Permission found","Channel not allowed"))),"Release not found")))</f>
        <v/>
      </c>
      <c r="H70" s="14" t="n"/>
      <c r="I70" s="14" t="n"/>
      <c r="J70" s="16">
        <f>IF(A70="","",IF(H70=Assumptions!$G$10,"Hold",IF(G70&lt;&gt;"Permission found","Do not use",IF(H70=Assumptions!$G$9,"Ready","Human check needed"))))</f>
        <v/>
      </c>
    </row>
    <row r="71" ht="34" customHeight="1">
      <c r="A71" s="14" t="n"/>
      <c r="B71" s="26" t="n"/>
      <c r="C71" s="14" t="n"/>
      <c r="D71" s="14" t="n"/>
      <c r="E71" s="14" t="n"/>
      <c r="F71" s="14" t="n"/>
      <c r="G71" s="17">
        <f>IF(A71="","",IF(OR(B71="",C71="",D71=""),"Check inputs",IFERROR(IF(VLOOKUP(C71,Releases!$A$6:$N$105,5,FALSE)&lt;&gt;Assumptions!$A$8,"Not approved",IF(AND(VLOOKUP(C71,Releases!$A$6:$N$105,10,FALSE)&gt;0,B71&gt;VLOOKUP(C71,Releases!$A$6:$N$105,10,FALSE)),"Expired by use date",IF(IF(D71=Assumptions!$E$8,VLOOKUP(C71,Releases!$A$6:$N$105,6,FALSE),IF(D71=Assumptions!$E$9,VLOOKUP(C71,Releases!$A$6:$N$105,7,FALSE),IF(D71=Assumptions!$E$10,VLOOKUP(C71,Releases!$A$6:$N$105,8,FALSE),"")))=Assumptions!$C$8,"Permission found","Channel not allowed"))),"Release not found")))</f>
        <v/>
      </c>
      <c r="H71" s="14" t="n"/>
      <c r="I71" s="14" t="n"/>
      <c r="J71" s="17">
        <f>IF(A71="","",IF(H71=Assumptions!$G$10,"Hold",IF(G71&lt;&gt;"Permission found","Do not use",IF(H71=Assumptions!$G$9,"Ready","Human check needed"))))</f>
        <v/>
      </c>
    </row>
    <row r="72" ht="34" customHeight="1">
      <c r="A72" s="14" t="n"/>
      <c r="B72" s="26" t="n"/>
      <c r="C72" s="14" t="n"/>
      <c r="D72" s="14" t="n"/>
      <c r="E72" s="14" t="n"/>
      <c r="F72" s="14" t="n"/>
      <c r="G72" s="16">
        <f>IF(A72="","",IF(OR(B72="",C72="",D72=""),"Check inputs",IFERROR(IF(VLOOKUP(C72,Releases!$A$6:$N$105,5,FALSE)&lt;&gt;Assumptions!$A$8,"Not approved",IF(AND(VLOOKUP(C72,Releases!$A$6:$N$105,10,FALSE)&gt;0,B72&gt;VLOOKUP(C72,Releases!$A$6:$N$105,10,FALSE)),"Expired by use date",IF(IF(D72=Assumptions!$E$8,VLOOKUP(C72,Releases!$A$6:$N$105,6,FALSE),IF(D72=Assumptions!$E$9,VLOOKUP(C72,Releases!$A$6:$N$105,7,FALSE),IF(D72=Assumptions!$E$10,VLOOKUP(C72,Releases!$A$6:$N$105,8,FALSE),"")))=Assumptions!$C$8,"Permission found","Channel not allowed"))),"Release not found")))</f>
        <v/>
      </c>
      <c r="H72" s="14" t="n"/>
      <c r="I72" s="14" t="n"/>
      <c r="J72" s="16">
        <f>IF(A72="","",IF(H72=Assumptions!$G$10,"Hold",IF(G72&lt;&gt;"Permission found","Do not use",IF(H72=Assumptions!$G$9,"Ready","Human check needed"))))</f>
        <v/>
      </c>
    </row>
    <row r="73" ht="34" customHeight="1">
      <c r="A73" s="14" t="n"/>
      <c r="B73" s="26" t="n"/>
      <c r="C73" s="14" t="n"/>
      <c r="D73" s="14" t="n"/>
      <c r="E73" s="14" t="n"/>
      <c r="F73" s="14" t="n"/>
      <c r="G73" s="17">
        <f>IF(A73="","",IF(OR(B73="",C73="",D73=""),"Check inputs",IFERROR(IF(VLOOKUP(C73,Releases!$A$6:$N$105,5,FALSE)&lt;&gt;Assumptions!$A$8,"Not approved",IF(AND(VLOOKUP(C73,Releases!$A$6:$N$105,10,FALSE)&gt;0,B73&gt;VLOOKUP(C73,Releases!$A$6:$N$105,10,FALSE)),"Expired by use date",IF(IF(D73=Assumptions!$E$8,VLOOKUP(C73,Releases!$A$6:$N$105,6,FALSE),IF(D73=Assumptions!$E$9,VLOOKUP(C73,Releases!$A$6:$N$105,7,FALSE),IF(D73=Assumptions!$E$10,VLOOKUP(C73,Releases!$A$6:$N$105,8,FALSE),"")))=Assumptions!$C$8,"Permission found","Channel not allowed"))),"Release not found")))</f>
        <v/>
      </c>
      <c r="H73" s="14" t="n"/>
      <c r="I73" s="14" t="n"/>
      <c r="J73" s="17">
        <f>IF(A73="","",IF(H73=Assumptions!$G$10,"Hold",IF(G73&lt;&gt;"Permission found","Do not use",IF(H73=Assumptions!$G$9,"Ready","Human check needed"))))</f>
        <v/>
      </c>
    </row>
    <row r="74" ht="34" customHeight="1">
      <c r="A74" s="14" t="n"/>
      <c r="B74" s="26" t="n"/>
      <c r="C74" s="14" t="n"/>
      <c r="D74" s="14" t="n"/>
      <c r="E74" s="14" t="n"/>
      <c r="F74" s="14" t="n"/>
      <c r="G74" s="16">
        <f>IF(A74="","",IF(OR(B74="",C74="",D74=""),"Check inputs",IFERROR(IF(VLOOKUP(C74,Releases!$A$6:$N$105,5,FALSE)&lt;&gt;Assumptions!$A$8,"Not approved",IF(AND(VLOOKUP(C74,Releases!$A$6:$N$105,10,FALSE)&gt;0,B74&gt;VLOOKUP(C74,Releases!$A$6:$N$105,10,FALSE)),"Expired by use date",IF(IF(D74=Assumptions!$E$8,VLOOKUP(C74,Releases!$A$6:$N$105,6,FALSE),IF(D74=Assumptions!$E$9,VLOOKUP(C74,Releases!$A$6:$N$105,7,FALSE),IF(D74=Assumptions!$E$10,VLOOKUP(C74,Releases!$A$6:$N$105,8,FALSE),"")))=Assumptions!$C$8,"Permission found","Channel not allowed"))),"Release not found")))</f>
        <v/>
      </c>
      <c r="H74" s="14" t="n"/>
      <c r="I74" s="14" t="n"/>
      <c r="J74" s="16">
        <f>IF(A74="","",IF(H74=Assumptions!$G$10,"Hold",IF(G74&lt;&gt;"Permission found","Do not use",IF(H74=Assumptions!$G$9,"Ready","Human check needed"))))</f>
        <v/>
      </c>
    </row>
    <row r="75" ht="34" customHeight="1">
      <c r="A75" s="14" t="n"/>
      <c r="B75" s="26" t="n"/>
      <c r="C75" s="14" t="n"/>
      <c r="D75" s="14" t="n"/>
      <c r="E75" s="14" t="n"/>
      <c r="F75" s="14" t="n"/>
      <c r="G75" s="17">
        <f>IF(A75="","",IF(OR(B75="",C75="",D75=""),"Check inputs",IFERROR(IF(VLOOKUP(C75,Releases!$A$6:$N$105,5,FALSE)&lt;&gt;Assumptions!$A$8,"Not approved",IF(AND(VLOOKUP(C75,Releases!$A$6:$N$105,10,FALSE)&gt;0,B75&gt;VLOOKUP(C75,Releases!$A$6:$N$105,10,FALSE)),"Expired by use date",IF(IF(D75=Assumptions!$E$8,VLOOKUP(C75,Releases!$A$6:$N$105,6,FALSE),IF(D75=Assumptions!$E$9,VLOOKUP(C75,Releases!$A$6:$N$105,7,FALSE),IF(D75=Assumptions!$E$10,VLOOKUP(C75,Releases!$A$6:$N$105,8,FALSE),"")))=Assumptions!$C$8,"Permission found","Channel not allowed"))),"Release not found")))</f>
        <v/>
      </c>
      <c r="H75" s="14" t="n"/>
      <c r="I75" s="14" t="n"/>
      <c r="J75" s="17">
        <f>IF(A75="","",IF(H75=Assumptions!$G$10,"Hold",IF(G75&lt;&gt;"Permission found","Do not use",IF(H75=Assumptions!$G$9,"Ready","Human check needed"))))</f>
        <v/>
      </c>
    </row>
    <row r="76" ht="34" customHeight="1">
      <c r="A76" s="14" t="n"/>
      <c r="B76" s="26" t="n"/>
      <c r="C76" s="14" t="n"/>
      <c r="D76" s="14" t="n"/>
      <c r="E76" s="14" t="n"/>
      <c r="F76" s="14" t="n"/>
      <c r="G76" s="16">
        <f>IF(A76="","",IF(OR(B76="",C76="",D76=""),"Check inputs",IFERROR(IF(VLOOKUP(C76,Releases!$A$6:$N$105,5,FALSE)&lt;&gt;Assumptions!$A$8,"Not approved",IF(AND(VLOOKUP(C76,Releases!$A$6:$N$105,10,FALSE)&gt;0,B76&gt;VLOOKUP(C76,Releases!$A$6:$N$105,10,FALSE)),"Expired by use date",IF(IF(D76=Assumptions!$E$8,VLOOKUP(C76,Releases!$A$6:$N$105,6,FALSE),IF(D76=Assumptions!$E$9,VLOOKUP(C76,Releases!$A$6:$N$105,7,FALSE),IF(D76=Assumptions!$E$10,VLOOKUP(C76,Releases!$A$6:$N$105,8,FALSE),"")))=Assumptions!$C$8,"Permission found","Channel not allowed"))),"Release not found")))</f>
        <v/>
      </c>
      <c r="H76" s="14" t="n"/>
      <c r="I76" s="14" t="n"/>
      <c r="J76" s="16">
        <f>IF(A76="","",IF(H76=Assumptions!$G$10,"Hold",IF(G76&lt;&gt;"Permission found","Do not use",IF(H76=Assumptions!$G$9,"Ready","Human check needed"))))</f>
        <v/>
      </c>
    </row>
    <row r="77" ht="34" customHeight="1">
      <c r="A77" s="14" t="n"/>
      <c r="B77" s="26" t="n"/>
      <c r="C77" s="14" t="n"/>
      <c r="D77" s="14" t="n"/>
      <c r="E77" s="14" t="n"/>
      <c r="F77" s="14" t="n"/>
      <c r="G77" s="17">
        <f>IF(A77="","",IF(OR(B77="",C77="",D77=""),"Check inputs",IFERROR(IF(VLOOKUP(C77,Releases!$A$6:$N$105,5,FALSE)&lt;&gt;Assumptions!$A$8,"Not approved",IF(AND(VLOOKUP(C77,Releases!$A$6:$N$105,10,FALSE)&gt;0,B77&gt;VLOOKUP(C77,Releases!$A$6:$N$105,10,FALSE)),"Expired by use date",IF(IF(D77=Assumptions!$E$8,VLOOKUP(C77,Releases!$A$6:$N$105,6,FALSE),IF(D77=Assumptions!$E$9,VLOOKUP(C77,Releases!$A$6:$N$105,7,FALSE),IF(D77=Assumptions!$E$10,VLOOKUP(C77,Releases!$A$6:$N$105,8,FALSE),"")))=Assumptions!$C$8,"Permission found","Channel not allowed"))),"Release not found")))</f>
        <v/>
      </c>
      <c r="H77" s="14" t="n"/>
      <c r="I77" s="14" t="n"/>
      <c r="J77" s="17">
        <f>IF(A77="","",IF(H77=Assumptions!$G$10,"Hold",IF(G77&lt;&gt;"Permission found","Do not use",IF(H77=Assumptions!$G$9,"Ready","Human check needed"))))</f>
        <v/>
      </c>
    </row>
    <row r="78" ht="34" customHeight="1">
      <c r="A78" s="14" t="n"/>
      <c r="B78" s="26" t="n"/>
      <c r="C78" s="14" t="n"/>
      <c r="D78" s="14" t="n"/>
      <c r="E78" s="14" t="n"/>
      <c r="F78" s="14" t="n"/>
      <c r="G78" s="16">
        <f>IF(A78="","",IF(OR(B78="",C78="",D78=""),"Check inputs",IFERROR(IF(VLOOKUP(C78,Releases!$A$6:$N$105,5,FALSE)&lt;&gt;Assumptions!$A$8,"Not approved",IF(AND(VLOOKUP(C78,Releases!$A$6:$N$105,10,FALSE)&gt;0,B78&gt;VLOOKUP(C78,Releases!$A$6:$N$105,10,FALSE)),"Expired by use date",IF(IF(D78=Assumptions!$E$8,VLOOKUP(C78,Releases!$A$6:$N$105,6,FALSE),IF(D78=Assumptions!$E$9,VLOOKUP(C78,Releases!$A$6:$N$105,7,FALSE),IF(D78=Assumptions!$E$10,VLOOKUP(C78,Releases!$A$6:$N$105,8,FALSE),"")))=Assumptions!$C$8,"Permission found","Channel not allowed"))),"Release not found")))</f>
        <v/>
      </c>
      <c r="H78" s="14" t="n"/>
      <c r="I78" s="14" t="n"/>
      <c r="J78" s="16">
        <f>IF(A78="","",IF(H78=Assumptions!$G$10,"Hold",IF(G78&lt;&gt;"Permission found","Do not use",IF(H78=Assumptions!$G$9,"Ready","Human check needed"))))</f>
        <v/>
      </c>
    </row>
    <row r="79" ht="34" customHeight="1">
      <c r="A79" s="14" t="n"/>
      <c r="B79" s="26" t="n"/>
      <c r="C79" s="14" t="n"/>
      <c r="D79" s="14" t="n"/>
      <c r="E79" s="14" t="n"/>
      <c r="F79" s="14" t="n"/>
      <c r="G79" s="17">
        <f>IF(A79="","",IF(OR(B79="",C79="",D79=""),"Check inputs",IFERROR(IF(VLOOKUP(C79,Releases!$A$6:$N$105,5,FALSE)&lt;&gt;Assumptions!$A$8,"Not approved",IF(AND(VLOOKUP(C79,Releases!$A$6:$N$105,10,FALSE)&gt;0,B79&gt;VLOOKUP(C79,Releases!$A$6:$N$105,10,FALSE)),"Expired by use date",IF(IF(D79=Assumptions!$E$8,VLOOKUP(C79,Releases!$A$6:$N$105,6,FALSE),IF(D79=Assumptions!$E$9,VLOOKUP(C79,Releases!$A$6:$N$105,7,FALSE),IF(D79=Assumptions!$E$10,VLOOKUP(C79,Releases!$A$6:$N$105,8,FALSE),"")))=Assumptions!$C$8,"Permission found","Channel not allowed"))),"Release not found")))</f>
        <v/>
      </c>
      <c r="H79" s="14" t="n"/>
      <c r="I79" s="14" t="n"/>
      <c r="J79" s="17">
        <f>IF(A79="","",IF(H79=Assumptions!$G$10,"Hold",IF(G79&lt;&gt;"Permission found","Do not use",IF(H79=Assumptions!$G$9,"Ready","Human check needed"))))</f>
        <v/>
      </c>
    </row>
    <row r="80" ht="34" customHeight="1">
      <c r="A80" s="14" t="n"/>
      <c r="B80" s="26" t="n"/>
      <c r="C80" s="14" t="n"/>
      <c r="D80" s="14" t="n"/>
      <c r="E80" s="14" t="n"/>
      <c r="F80" s="14" t="n"/>
      <c r="G80" s="16">
        <f>IF(A80="","",IF(OR(B80="",C80="",D80=""),"Check inputs",IFERROR(IF(VLOOKUP(C80,Releases!$A$6:$N$105,5,FALSE)&lt;&gt;Assumptions!$A$8,"Not approved",IF(AND(VLOOKUP(C80,Releases!$A$6:$N$105,10,FALSE)&gt;0,B80&gt;VLOOKUP(C80,Releases!$A$6:$N$105,10,FALSE)),"Expired by use date",IF(IF(D80=Assumptions!$E$8,VLOOKUP(C80,Releases!$A$6:$N$105,6,FALSE),IF(D80=Assumptions!$E$9,VLOOKUP(C80,Releases!$A$6:$N$105,7,FALSE),IF(D80=Assumptions!$E$10,VLOOKUP(C80,Releases!$A$6:$N$105,8,FALSE),"")))=Assumptions!$C$8,"Permission found","Channel not allowed"))),"Release not found")))</f>
        <v/>
      </c>
      <c r="H80" s="14" t="n"/>
      <c r="I80" s="14" t="n"/>
      <c r="J80" s="16">
        <f>IF(A80="","",IF(H80=Assumptions!$G$10,"Hold",IF(G80&lt;&gt;"Permission found","Do not use",IF(H80=Assumptions!$G$9,"Ready","Human check needed"))))</f>
        <v/>
      </c>
    </row>
    <row r="81" ht="34" customHeight="1">
      <c r="A81" s="14" t="n"/>
      <c r="B81" s="26" t="n"/>
      <c r="C81" s="14" t="n"/>
      <c r="D81" s="14" t="n"/>
      <c r="E81" s="14" t="n"/>
      <c r="F81" s="14" t="n"/>
      <c r="G81" s="17">
        <f>IF(A81="","",IF(OR(B81="",C81="",D81=""),"Check inputs",IFERROR(IF(VLOOKUP(C81,Releases!$A$6:$N$105,5,FALSE)&lt;&gt;Assumptions!$A$8,"Not approved",IF(AND(VLOOKUP(C81,Releases!$A$6:$N$105,10,FALSE)&gt;0,B81&gt;VLOOKUP(C81,Releases!$A$6:$N$105,10,FALSE)),"Expired by use date",IF(IF(D81=Assumptions!$E$8,VLOOKUP(C81,Releases!$A$6:$N$105,6,FALSE),IF(D81=Assumptions!$E$9,VLOOKUP(C81,Releases!$A$6:$N$105,7,FALSE),IF(D81=Assumptions!$E$10,VLOOKUP(C81,Releases!$A$6:$N$105,8,FALSE),"")))=Assumptions!$C$8,"Permission found","Channel not allowed"))),"Release not found")))</f>
        <v/>
      </c>
      <c r="H81" s="14" t="n"/>
      <c r="I81" s="14" t="n"/>
      <c r="J81" s="17">
        <f>IF(A81="","",IF(H81=Assumptions!$G$10,"Hold",IF(G81&lt;&gt;"Permission found","Do not use",IF(H81=Assumptions!$G$9,"Ready","Human check needed"))))</f>
        <v/>
      </c>
    </row>
    <row r="82" ht="34" customHeight="1">
      <c r="A82" s="14" t="n"/>
      <c r="B82" s="26" t="n"/>
      <c r="C82" s="14" t="n"/>
      <c r="D82" s="14" t="n"/>
      <c r="E82" s="14" t="n"/>
      <c r="F82" s="14" t="n"/>
      <c r="G82" s="16">
        <f>IF(A82="","",IF(OR(B82="",C82="",D82=""),"Check inputs",IFERROR(IF(VLOOKUP(C82,Releases!$A$6:$N$105,5,FALSE)&lt;&gt;Assumptions!$A$8,"Not approved",IF(AND(VLOOKUP(C82,Releases!$A$6:$N$105,10,FALSE)&gt;0,B82&gt;VLOOKUP(C82,Releases!$A$6:$N$105,10,FALSE)),"Expired by use date",IF(IF(D82=Assumptions!$E$8,VLOOKUP(C82,Releases!$A$6:$N$105,6,FALSE),IF(D82=Assumptions!$E$9,VLOOKUP(C82,Releases!$A$6:$N$105,7,FALSE),IF(D82=Assumptions!$E$10,VLOOKUP(C82,Releases!$A$6:$N$105,8,FALSE),"")))=Assumptions!$C$8,"Permission found","Channel not allowed"))),"Release not found")))</f>
        <v/>
      </c>
      <c r="H82" s="14" t="n"/>
      <c r="I82" s="14" t="n"/>
      <c r="J82" s="16">
        <f>IF(A82="","",IF(H82=Assumptions!$G$10,"Hold",IF(G82&lt;&gt;"Permission found","Do not use",IF(H82=Assumptions!$G$9,"Ready","Human check needed"))))</f>
        <v/>
      </c>
    </row>
    <row r="83" ht="34" customHeight="1">
      <c r="A83" s="14" t="n"/>
      <c r="B83" s="26" t="n"/>
      <c r="C83" s="14" t="n"/>
      <c r="D83" s="14" t="n"/>
      <c r="E83" s="14" t="n"/>
      <c r="F83" s="14" t="n"/>
      <c r="G83" s="17">
        <f>IF(A83="","",IF(OR(B83="",C83="",D83=""),"Check inputs",IFERROR(IF(VLOOKUP(C83,Releases!$A$6:$N$105,5,FALSE)&lt;&gt;Assumptions!$A$8,"Not approved",IF(AND(VLOOKUP(C83,Releases!$A$6:$N$105,10,FALSE)&gt;0,B83&gt;VLOOKUP(C83,Releases!$A$6:$N$105,10,FALSE)),"Expired by use date",IF(IF(D83=Assumptions!$E$8,VLOOKUP(C83,Releases!$A$6:$N$105,6,FALSE),IF(D83=Assumptions!$E$9,VLOOKUP(C83,Releases!$A$6:$N$105,7,FALSE),IF(D83=Assumptions!$E$10,VLOOKUP(C83,Releases!$A$6:$N$105,8,FALSE),"")))=Assumptions!$C$8,"Permission found","Channel not allowed"))),"Release not found")))</f>
        <v/>
      </c>
      <c r="H83" s="14" t="n"/>
      <c r="I83" s="14" t="n"/>
      <c r="J83" s="17">
        <f>IF(A83="","",IF(H83=Assumptions!$G$10,"Hold",IF(G83&lt;&gt;"Permission found","Do not use",IF(H83=Assumptions!$G$9,"Ready","Human check needed"))))</f>
        <v/>
      </c>
    </row>
    <row r="84" ht="34" customHeight="1">
      <c r="A84" s="14" t="n"/>
      <c r="B84" s="26" t="n"/>
      <c r="C84" s="14" t="n"/>
      <c r="D84" s="14" t="n"/>
      <c r="E84" s="14" t="n"/>
      <c r="F84" s="14" t="n"/>
      <c r="G84" s="16">
        <f>IF(A84="","",IF(OR(B84="",C84="",D84=""),"Check inputs",IFERROR(IF(VLOOKUP(C84,Releases!$A$6:$N$105,5,FALSE)&lt;&gt;Assumptions!$A$8,"Not approved",IF(AND(VLOOKUP(C84,Releases!$A$6:$N$105,10,FALSE)&gt;0,B84&gt;VLOOKUP(C84,Releases!$A$6:$N$105,10,FALSE)),"Expired by use date",IF(IF(D84=Assumptions!$E$8,VLOOKUP(C84,Releases!$A$6:$N$105,6,FALSE),IF(D84=Assumptions!$E$9,VLOOKUP(C84,Releases!$A$6:$N$105,7,FALSE),IF(D84=Assumptions!$E$10,VLOOKUP(C84,Releases!$A$6:$N$105,8,FALSE),"")))=Assumptions!$C$8,"Permission found","Channel not allowed"))),"Release not found")))</f>
        <v/>
      </c>
      <c r="H84" s="14" t="n"/>
      <c r="I84" s="14" t="n"/>
      <c r="J84" s="16">
        <f>IF(A84="","",IF(H84=Assumptions!$G$10,"Hold",IF(G84&lt;&gt;"Permission found","Do not use",IF(H84=Assumptions!$G$9,"Ready","Human check needed"))))</f>
        <v/>
      </c>
    </row>
    <row r="85" ht="34" customHeight="1">
      <c r="A85" s="14" t="n"/>
      <c r="B85" s="26" t="n"/>
      <c r="C85" s="14" t="n"/>
      <c r="D85" s="14" t="n"/>
      <c r="E85" s="14" t="n"/>
      <c r="F85" s="14" t="n"/>
      <c r="G85" s="17">
        <f>IF(A85="","",IF(OR(B85="",C85="",D85=""),"Check inputs",IFERROR(IF(VLOOKUP(C85,Releases!$A$6:$N$105,5,FALSE)&lt;&gt;Assumptions!$A$8,"Not approved",IF(AND(VLOOKUP(C85,Releases!$A$6:$N$105,10,FALSE)&gt;0,B85&gt;VLOOKUP(C85,Releases!$A$6:$N$105,10,FALSE)),"Expired by use date",IF(IF(D85=Assumptions!$E$8,VLOOKUP(C85,Releases!$A$6:$N$105,6,FALSE),IF(D85=Assumptions!$E$9,VLOOKUP(C85,Releases!$A$6:$N$105,7,FALSE),IF(D85=Assumptions!$E$10,VLOOKUP(C85,Releases!$A$6:$N$105,8,FALSE),"")))=Assumptions!$C$8,"Permission found","Channel not allowed"))),"Release not found")))</f>
        <v/>
      </c>
      <c r="H85" s="14" t="n"/>
      <c r="I85" s="14" t="n"/>
      <c r="J85" s="17">
        <f>IF(A85="","",IF(H85=Assumptions!$G$10,"Hold",IF(G85&lt;&gt;"Permission found","Do not use",IF(H85=Assumptions!$G$9,"Ready","Human check needed"))))</f>
        <v/>
      </c>
    </row>
    <row r="86" ht="34" customHeight="1">
      <c r="A86" s="14" t="n"/>
      <c r="B86" s="26" t="n"/>
      <c r="C86" s="14" t="n"/>
      <c r="D86" s="14" t="n"/>
      <c r="E86" s="14" t="n"/>
      <c r="F86" s="14" t="n"/>
      <c r="G86" s="16">
        <f>IF(A86="","",IF(OR(B86="",C86="",D86=""),"Check inputs",IFERROR(IF(VLOOKUP(C86,Releases!$A$6:$N$105,5,FALSE)&lt;&gt;Assumptions!$A$8,"Not approved",IF(AND(VLOOKUP(C86,Releases!$A$6:$N$105,10,FALSE)&gt;0,B86&gt;VLOOKUP(C86,Releases!$A$6:$N$105,10,FALSE)),"Expired by use date",IF(IF(D86=Assumptions!$E$8,VLOOKUP(C86,Releases!$A$6:$N$105,6,FALSE),IF(D86=Assumptions!$E$9,VLOOKUP(C86,Releases!$A$6:$N$105,7,FALSE),IF(D86=Assumptions!$E$10,VLOOKUP(C86,Releases!$A$6:$N$105,8,FALSE),"")))=Assumptions!$C$8,"Permission found","Channel not allowed"))),"Release not found")))</f>
        <v/>
      </c>
      <c r="H86" s="14" t="n"/>
      <c r="I86" s="14" t="n"/>
      <c r="J86" s="16">
        <f>IF(A86="","",IF(H86=Assumptions!$G$10,"Hold",IF(G86&lt;&gt;"Permission found","Do not use",IF(H86=Assumptions!$G$9,"Ready","Human check needed"))))</f>
        <v/>
      </c>
    </row>
    <row r="87" ht="34" customHeight="1">
      <c r="A87" s="14" t="n"/>
      <c r="B87" s="26" t="n"/>
      <c r="C87" s="14" t="n"/>
      <c r="D87" s="14" t="n"/>
      <c r="E87" s="14" t="n"/>
      <c r="F87" s="14" t="n"/>
      <c r="G87" s="17">
        <f>IF(A87="","",IF(OR(B87="",C87="",D87=""),"Check inputs",IFERROR(IF(VLOOKUP(C87,Releases!$A$6:$N$105,5,FALSE)&lt;&gt;Assumptions!$A$8,"Not approved",IF(AND(VLOOKUP(C87,Releases!$A$6:$N$105,10,FALSE)&gt;0,B87&gt;VLOOKUP(C87,Releases!$A$6:$N$105,10,FALSE)),"Expired by use date",IF(IF(D87=Assumptions!$E$8,VLOOKUP(C87,Releases!$A$6:$N$105,6,FALSE),IF(D87=Assumptions!$E$9,VLOOKUP(C87,Releases!$A$6:$N$105,7,FALSE),IF(D87=Assumptions!$E$10,VLOOKUP(C87,Releases!$A$6:$N$105,8,FALSE),"")))=Assumptions!$C$8,"Permission found","Channel not allowed"))),"Release not found")))</f>
        <v/>
      </c>
      <c r="H87" s="14" t="n"/>
      <c r="I87" s="14" t="n"/>
      <c r="J87" s="17">
        <f>IF(A87="","",IF(H87=Assumptions!$G$10,"Hold",IF(G87&lt;&gt;"Permission found","Do not use",IF(H87=Assumptions!$G$9,"Ready","Human check needed"))))</f>
        <v/>
      </c>
    </row>
    <row r="88" ht="34" customHeight="1">
      <c r="A88" s="14" t="n"/>
      <c r="B88" s="26" t="n"/>
      <c r="C88" s="14" t="n"/>
      <c r="D88" s="14" t="n"/>
      <c r="E88" s="14" t="n"/>
      <c r="F88" s="14" t="n"/>
      <c r="G88" s="16">
        <f>IF(A88="","",IF(OR(B88="",C88="",D88=""),"Check inputs",IFERROR(IF(VLOOKUP(C88,Releases!$A$6:$N$105,5,FALSE)&lt;&gt;Assumptions!$A$8,"Not approved",IF(AND(VLOOKUP(C88,Releases!$A$6:$N$105,10,FALSE)&gt;0,B88&gt;VLOOKUP(C88,Releases!$A$6:$N$105,10,FALSE)),"Expired by use date",IF(IF(D88=Assumptions!$E$8,VLOOKUP(C88,Releases!$A$6:$N$105,6,FALSE),IF(D88=Assumptions!$E$9,VLOOKUP(C88,Releases!$A$6:$N$105,7,FALSE),IF(D88=Assumptions!$E$10,VLOOKUP(C88,Releases!$A$6:$N$105,8,FALSE),"")))=Assumptions!$C$8,"Permission found","Channel not allowed"))),"Release not found")))</f>
        <v/>
      </c>
      <c r="H88" s="14" t="n"/>
      <c r="I88" s="14" t="n"/>
      <c r="J88" s="16">
        <f>IF(A88="","",IF(H88=Assumptions!$G$10,"Hold",IF(G88&lt;&gt;"Permission found","Do not use",IF(H88=Assumptions!$G$9,"Ready","Human check needed"))))</f>
        <v/>
      </c>
    </row>
    <row r="89" ht="34" customHeight="1">
      <c r="A89" s="14" t="n"/>
      <c r="B89" s="26" t="n"/>
      <c r="C89" s="14" t="n"/>
      <c r="D89" s="14" t="n"/>
      <c r="E89" s="14" t="n"/>
      <c r="F89" s="14" t="n"/>
      <c r="G89" s="17">
        <f>IF(A89="","",IF(OR(B89="",C89="",D89=""),"Check inputs",IFERROR(IF(VLOOKUP(C89,Releases!$A$6:$N$105,5,FALSE)&lt;&gt;Assumptions!$A$8,"Not approved",IF(AND(VLOOKUP(C89,Releases!$A$6:$N$105,10,FALSE)&gt;0,B89&gt;VLOOKUP(C89,Releases!$A$6:$N$105,10,FALSE)),"Expired by use date",IF(IF(D89=Assumptions!$E$8,VLOOKUP(C89,Releases!$A$6:$N$105,6,FALSE),IF(D89=Assumptions!$E$9,VLOOKUP(C89,Releases!$A$6:$N$105,7,FALSE),IF(D89=Assumptions!$E$10,VLOOKUP(C89,Releases!$A$6:$N$105,8,FALSE),"")))=Assumptions!$C$8,"Permission found","Channel not allowed"))),"Release not found")))</f>
        <v/>
      </c>
      <c r="H89" s="14" t="n"/>
      <c r="I89" s="14" t="n"/>
      <c r="J89" s="17">
        <f>IF(A89="","",IF(H89=Assumptions!$G$10,"Hold",IF(G89&lt;&gt;"Permission found","Do not use",IF(H89=Assumptions!$G$9,"Ready","Human check needed"))))</f>
        <v/>
      </c>
    </row>
    <row r="90" ht="34" customHeight="1">
      <c r="A90" s="14" t="n"/>
      <c r="B90" s="26" t="n"/>
      <c r="C90" s="14" t="n"/>
      <c r="D90" s="14" t="n"/>
      <c r="E90" s="14" t="n"/>
      <c r="F90" s="14" t="n"/>
      <c r="G90" s="16">
        <f>IF(A90="","",IF(OR(B90="",C90="",D90=""),"Check inputs",IFERROR(IF(VLOOKUP(C90,Releases!$A$6:$N$105,5,FALSE)&lt;&gt;Assumptions!$A$8,"Not approved",IF(AND(VLOOKUP(C90,Releases!$A$6:$N$105,10,FALSE)&gt;0,B90&gt;VLOOKUP(C90,Releases!$A$6:$N$105,10,FALSE)),"Expired by use date",IF(IF(D90=Assumptions!$E$8,VLOOKUP(C90,Releases!$A$6:$N$105,6,FALSE),IF(D90=Assumptions!$E$9,VLOOKUP(C90,Releases!$A$6:$N$105,7,FALSE),IF(D90=Assumptions!$E$10,VLOOKUP(C90,Releases!$A$6:$N$105,8,FALSE),"")))=Assumptions!$C$8,"Permission found","Channel not allowed"))),"Release not found")))</f>
        <v/>
      </c>
      <c r="H90" s="14" t="n"/>
      <c r="I90" s="14" t="n"/>
      <c r="J90" s="16">
        <f>IF(A90="","",IF(H90=Assumptions!$G$10,"Hold",IF(G90&lt;&gt;"Permission found","Do not use",IF(H90=Assumptions!$G$9,"Ready","Human check needed"))))</f>
        <v/>
      </c>
    </row>
    <row r="91" ht="34" customHeight="1">
      <c r="A91" s="14" t="n"/>
      <c r="B91" s="26" t="n"/>
      <c r="C91" s="14" t="n"/>
      <c r="D91" s="14" t="n"/>
      <c r="E91" s="14" t="n"/>
      <c r="F91" s="14" t="n"/>
      <c r="G91" s="17">
        <f>IF(A91="","",IF(OR(B91="",C91="",D91=""),"Check inputs",IFERROR(IF(VLOOKUP(C91,Releases!$A$6:$N$105,5,FALSE)&lt;&gt;Assumptions!$A$8,"Not approved",IF(AND(VLOOKUP(C91,Releases!$A$6:$N$105,10,FALSE)&gt;0,B91&gt;VLOOKUP(C91,Releases!$A$6:$N$105,10,FALSE)),"Expired by use date",IF(IF(D91=Assumptions!$E$8,VLOOKUP(C91,Releases!$A$6:$N$105,6,FALSE),IF(D91=Assumptions!$E$9,VLOOKUP(C91,Releases!$A$6:$N$105,7,FALSE),IF(D91=Assumptions!$E$10,VLOOKUP(C91,Releases!$A$6:$N$105,8,FALSE),"")))=Assumptions!$C$8,"Permission found","Channel not allowed"))),"Release not found")))</f>
        <v/>
      </c>
      <c r="H91" s="14" t="n"/>
      <c r="I91" s="14" t="n"/>
      <c r="J91" s="17">
        <f>IF(A91="","",IF(H91=Assumptions!$G$10,"Hold",IF(G91&lt;&gt;"Permission found","Do not use",IF(H91=Assumptions!$G$9,"Ready","Human check needed"))))</f>
        <v/>
      </c>
    </row>
    <row r="92" ht="34" customHeight="1">
      <c r="A92" s="14" t="n"/>
      <c r="B92" s="26" t="n"/>
      <c r="C92" s="14" t="n"/>
      <c r="D92" s="14" t="n"/>
      <c r="E92" s="14" t="n"/>
      <c r="F92" s="14" t="n"/>
      <c r="G92" s="16">
        <f>IF(A92="","",IF(OR(B92="",C92="",D92=""),"Check inputs",IFERROR(IF(VLOOKUP(C92,Releases!$A$6:$N$105,5,FALSE)&lt;&gt;Assumptions!$A$8,"Not approved",IF(AND(VLOOKUP(C92,Releases!$A$6:$N$105,10,FALSE)&gt;0,B92&gt;VLOOKUP(C92,Releases!$A$6:$N$105,10,FALSE)),"Expired by use date",IF(IF(D92=Assumptions!$E$8,VLOOKUP(C92,Releases!$A$6:$N$105,6,FALSE),IF(D92=Assumptions!$E$9,VLOOKUP(C92,Releases!$A$6:$N$105,7,FALSE),IF(D92=Assumptions!$E$10,VLOOKUP(C92,Releases!$A$6:$N$105,8,FALSE),"")))=Assumptions!$C$8,"Permission found","Channel not allowed"))),"Release not found")))</f>
        <v/>
      </c>
      <c r="H92" s="14" t="n"/>
      <c r="I92" s="14" t="n"/>
      <c r="J92" s="16">
        <f>IF(A92="","",IF(H92=Assumptions!$G$10,"Hold",IF(G92&lt;&gt;"Permission found","Do not use",IF(H92=Assumptions!$G$9,"Ready","Human check needed"))))</f>
        <v/>
      </c>
    </row>
    <row r="93" ht="34" customHeight="1">
      <c r="A93" s="14" t="n"/>
      <c r="B93" s="26" t="n"/>
      <c r="C93" s="14" t="n"/>
      <c r="D93" s="14" t="n"/>
      <c r="E93" s="14" t="n"/>
      <c r="F93" s="14" t="n"/>
      <c r="G93" s="17">
        <f>IF(A93="","",IF(OR(B93="",C93="",D93=""),"Check inputs",IFERROR(IF(VLOOKUP(C93,Releases!$A$6:$N$105,5,FALSE)&lt;&gt;Assumptions!$A$8,"Not approved",IF(AND(VLOOKUP(C93,Releases!$A$6:$N$105,10,FALSE)&gt;0,B93&gt;VLOOKUP(C93,Releases!$A$6:$N$105,10,FALSE)),"Expired by use date",IF(IF(D93=Assumptions!$E$8,VLOOKUP(C93,Releases!$A$6:$N$105,6,FALSE),IF(D93=Assumptions!$E$9,VLOOKUP(C93,Releases!$A$6:$N$105,7,FALSE),IF(D93=Assumptions!$E$10,VLOOKUP(C93,Releases!$A$6:$N$105,8,FALSE),"")))=Assumptions!$C$8,"Permission found","Channel not allowed"))),"Release not found")))</f>
        <v/>
      </c>
      <c r="H93" s="14" t="n"/>
      <c r="I93" s="14" t="n"/>
      <c r="J93" s="17">
        <f>IF(A93="","",IF(H93=Assumptions!$G$10,"Hold",IF(G93&lt;&gt;"Permission found","Do not use",IF(H93=Assumptions!$G$9,"Ready","Human check needed"))))</f>
        <v/>
      </c>
    </row>
    <row r="94" ht="34" customHeight="1">
      <c r="A94" s="14" t="n"/>
      <c r="B94" s="26" t="n"/>
      <c r="C94" s="14" t="n"/>
      <c r="D94" s="14" t="n"/>
      <c r="E94" s="14" t="n"/>
      <c r="F94" s="14" t="n"/>
      <c r="G94" s="16">
        <f>IF(A94="","",IF(OR(B94="",C94="",D94=""),"Check inputs",IFERROR(IF(VLOOKUP(C94,Releases!$A$6:$N$105,5,FALSE)&lt;&gt;Assumptions!$A$8,"Not approved",IF(AND(VLOOKUP(C94,Releases!$A$6:$N$105,10,FALSE)&gt;0,B94&gt;VLOOKUP(C94,Releases!$A$6:$N$105,10,FALSE)),"Expired by use date",IF(IF(D94=Assumptions!$E$8,VLOOKUP(C94,Releases!$A$6:$N$105,6,FALSE),IF(D94=Assumptions!$E$9,VLOOKUP(C94,Releases!$A$6:$N$105,7,FALSE),IF(D94=Assumptions!$E$10,VLOOKUP(C94,Releases!$A$6:$N$105,8,FALSE),"")))=Assumptions!$C$8,"Permission found","Channel not allowed"))),"Release not found")))</f>
        <v/>
      </c>
      <c r="H94" s="14" t="n"/>
      <c r="I94" s="14" t="n"/>
      <c r="J94" s="16">
        <f>IF(A94="","",IF(H94=Assumptions!$G$10,"Hold",IF(G94&lt;&gt;"Permission found","Do not use",IF(H94=Assumptions!$G$9,"Ready","Human check needed"))))</f>
        <v/>
      </c>
    </row>
    <row r="95" ht="34" customHeight="1">
      <c r="A95" s="14" t="n"/>
      <c r="B95" s="26" t="n"/>
      <c r="C95" s="14" t="n"/>
      <c r="D95" s="14" t="n"/>
      <c r="E95" s="14" t="n"/>
      <c r="F95" s="14" t="n"/>
      <c r="G95" s="17">
        <f>IF(A95="","",IF(OR(B95="",C95="",D95=""),"Check inputs",IFERROR(IF(VLOOKUP(C95,Releases!$A$6:$N$105,5,FALSE)&lt;&gt;Assumptions!$A$8,"Not approved",IF(AND(VLOOKUP(C95,Releases!$A$6:$N$105,10,FALSE)&gt;0,B95&gt;VLOOKUP(C95,Releases!$A$6:$N$105,10,FALSE)),"Expired by use date",IF(IF(D95=Assumptions!$E$8,VLOOKUP(C95,Releases!$A$6:$N$105,6,FALSE),IF(D95=Assumptions!$E$9,VLOOKUP(C95,Releases!$A$6:$N$105,7,FALSE),IF(D95=Assumptions!$E$10,VLOOKUP(C95,Releases!$A$6:$N$105,8,FALSE),"")))=Assumptions!$C$8,"Permission found","Channel not allowed"))),"Release not found")))</f>
        <v/>
      </c>
      <c r="H95" s="14" t="n"/>
      <c r="I95" s="14" t="n"/>
      <c r="J95" s="17">
        <f>IF(A95="","",IF(H95=Assumptions!$G$10,"Hold",IF(G95&lt;&gt;"Permission found","Do not use",IF(H95=Assumptions!$G$9,"Ready","Human check needed"))))</f>
        <v/>
      </c>
    </row>
    <row r="96" ht="34" customHeight="1">
      <c r="A96" s="14" t="n"/>
      <c r="B96" s="26" t="n"/>
      <c r="C96" s="14" t="n"/>
      <c r="D96" s="14" t="n"/>
      <c r="E96" s="14" t="n"/>
      <c r="F96" s="14" t="n"/>
      <c r="G96" s="16">
        <f>IF(A96="","",IF(OR(B96="",C96="",D96=""),"Check inputs",IFERROR(IF(VLOOKUP(C96,Releases!$A$6:$N$105,5,FALSE)&lt;&gt;Assumptions!$A$8,"Not approved",IF(AND(VLOOKUP(C96,Releases!$A$6:$N$105,10,FALSE)&gt;0,B96&gt;VLOOKUP(C96,Releases!$A$6:$N$105,10,FALSE)),"Expired by use date",IF(IF(D96=Assumptions!$E$8,VLOOKUP(C96,Releases!$A$6:$N$105,6,FALSE),IF(D96=Assumptions!$E$9,VLOOKUP(C96,Releases!$A$6:$N$105,7,FALSE),IF(D96=Assumptions!$E$10,VLOOKUP(C96,Releases!$A$6:$N$105,8,FALSE),"")))=Assumptions!$C$8,"Permission found","Channel not allowed"))),"Release not found")))</f>
        <v/>
      </c>
      <c r="H96" s="14" t="n"/>
      <c r="I96" s="14" t="n"/>
      <c r="J96" s="16">
        <f>IF(A96="","",IF(H96=Assumptions!$G$10,"Hold",IF(G96&lt;&gt;"Permission found","Do not use",IF(H96=Assumptions!$G$9,"Ready","Human check needed"))))</f>
        <v/>
      </c>
    </row>
    <row r="97" ht="34" customHeight="1">
      <c r="A97" s="14" t="n"/>
      <c r="B97" s="26" t="n"/>
      <c r="C97" s="14" t="n"/>
      <c r="D97" s="14" t="n"/>
      <c r="E97" s="14" t="n"/>
      <c r="F97" s="14" t="n"/>
      <c r="G97" s="17">
        <f>IF(A97="","",IF(OR(B97="",C97="",D97=""),"Check inputs",IFERROR(IF(VLOOKUP(C97,Releases!$A$6:$N$105,5,FALSE)&lt;&gt;Assumptions!$A$8,"Not approved",IF(AND(VLOOKUP(C97,Releases!$A$6:$N$105,10,FALSE)&gt;0,B97&gt;VLOOKUP(C97,Releases!$A$6:$N$105,10,FALSE)),"Expired by use date",IF(IF(D97=Assumptions!$E$8,VLOOKUP(C97,Releases!$A$6:$N$105,6,FALSE),IF(D97=Assumptions!$E$9,VLOOKUP(C97,Releases!$A$6:$N$105,7,FALSE),IF(D97=Assumptions!$E$10,VLOOKUP(C97,Releases!$A$6:$N$105,8,FALSE),"")))=Assumptions!$C$8,"Permission found","Channel not allowed"))),"Release not found")))</f>
        <v/>
      </c>
      <c r="H97" s="14" t="n"/>
      <c r="I97" s="14" t="n"/>
      <c r="J97" s="17">
        <f>IF(A97="","",IF(H97=Assumptions!$G$10,"Hold",IF(G97&lt;&gt;"Permission found","Do not use",IF(H97=Assumptions!$G$9,"Ready","Human check needed"))))</f>
        <v/>
      </c>
    </row>
    <row r="98" ht="34" customHeight="1">
      <c r="A98" s="14" t="n"/>
      <c r="B98" s="26" t="n"/>
      <c r="C98" s="14" t="n"/>
      <c r="D98" s="14" t="n"/>
      <c r="E98" s="14" t="n"/>
      <c r="F98" s="14" t="n"/>
      <c r="G98" s="16">
        <f>IF(A98="","",IF(OR(B98="",C98="",D98=""),"Check inputs",IFERROR(IF(VLOOKUP(C98,Releases!$A$6:$N$105,5,FALSE)&lt;&gt;Assumptions!$A$8,"Not approved",IF(AND(VLOOKUP(C98,Releases!$A$6:$N$105,10,FALSE)&gt;0,B98&gt;VLOOKUP(C98,Releases!$A$6:$N$105,10,FALSE)),"Expired by use date",IF(IF(D98=Assumptions!$E$8,VLOOKUP(C98,Releases!$A$6:$N$105,6,FALSE),IF(D98=Assumptions!$E$9,VLOOKUP(C98,Releases!$A$6:$N$105,7,FALSE),IF(D98=Assumptions!$E$10,VLOOKUP(C98,Releases!$A$6:$N$105,8,FALSE),"")))=Assumptions!$C$8,"Permission found","Channel not allowed"))),"Release not found")))</f>
        <v/>
      </c>
      <c r="H98" s="14" t="n"/>
      <c r="I98" s="14" t="n"/>
      <c r="J98" s="16">
        <f>IF(A98="","",IF(H98=Assumptions!$G$10,"Hold",IF(G98&lt;&gt;"Permission found","Do not use",IF(H98=Assumptions!$G$9,"Ready","Human check needed"))))</f>
        <v/>
      </c>
    </row>
    <row r="99" ht="34" customHeight="1">
      <c r="A99" s="14" t="n"/>
      <c r="B99" s="26" t="n"/>
      <c r="C99" s="14" t="n"/>
      <c r="D99" s="14" t="n"/>
      <c r="E99" s="14" t="n"/>
      <c r="F99" s="14" t="n"/>
      <c r="G99" s="17">
        <f>IF(A99="","",IF(OR(B99="",C99="",D99=""),"Check inputs",IFERROR(IF(VLOOKUP(C99,Releases!$A$6:$N$105,5,FALSE)&lt;&gt;Assumptions!$A$8,"Not approved",IF(AND(VLOOKUP(C99,Releases!$A$6:$N$105,10,FALSE)&gt;0,B99&gt;VLOOKUP(C99,Releases!$A$6:$N$105,10,FALSE)),"Expired by use date",IF(IF(D99=Assumptions!$E$8,VLOOKUP(C99,Releases!$A$6:$N$105,6,FALSE),IF(D99=Assumptions!$E$9,VLOOKUP(C99,Releases!$A$6:$N$105,7,FALSE),IF(D99=Assumptions!$E$10,VLOOKUP(C99,Releases!$A$6:$N$105,8,FALSE),"")))=Assumptions!$C$8,"Permission found","Channel not allowed"))),"Release not found")))</f>
        <v/>
      </c>
      <c r="H99" s="14" t="n"/>
      <c r="I99" s="14" t="n"/>
      <c r="J99" s="17">
        <f>IF(A99="","",IF(H99=Assumptions!$G$10,"Hold",IF(G99&lt;&gt;"Permission found","Do not use",IF(H99=Assumptions!$G$9,"Ready","Human check needed"))))</f>
        <v/>
      </c>
    </row>
    <row r="100" ht="34" customHeight="1">
      <c r="A100" s="14" t="n"/>
      <c r="B100" s="26" t="n"/>
      <c r="C100" s="14" t="n"/>
      <c r="D100" s="14" t="n"/>
      <c r="E100" s="14" t="n"/>
      <c r="F100" s="14" t="n"/>
      <c r="G100" s="16">
        <f>IF(A100="","",IF(OR(B100="",C100="",D100=""),"Check inputs",IFERROR(IF(VLOOKUP(C100,Releases!$A$6:$N$105,5,FALSE)&lt;&gt;Assumptions!$A$8,"Not approved",IF(AND(VLOOKUP(C100,Releases!$A$6:$N$105,10,FALSE)&gt;0,B100&gt;VLOOKUP(C100,Releases!$A$6:$N$105,10,FALSE)),"Expired by use date",IF(IF(D100=Assumptions!$E$8,VLOOKUP(C100,Releases!$A$6:$N$105,6,FALSE),IF(D100=Assumptions!$E$9,VLOOKUP(C100,Releases!$A$6:$N$105,7,FALSE),IF(D100=Assumptions!$E$10,VLOOKUP(C100,Releases!$A$6:$N$105,8,FALSE),"")))=Assumptions!$C$8,"Permission found","Channel not allowed"))),"Release not found")))</f>
        <v/>
      </c>
      <c r="H100" s="14" t="n"/>
      <c r="I100" s="14" t="n"/>
      <c r="J100" s="16">
        <f>IF(A100="","",IF(H100=Assumptions!$G$10,"Hold",IF(G100&lt;&gt;"Permission found","Do not use",IF(H100=Assumptions!$G$9,"Ready","Human check needed"))))</f>
        <v/>
      </c>
    </row>
    <row r="101" ht="34" customHeight="1">
      <c r="A101" s="14" t="n"/>
      <c r="B101" s="26" t="n"/>
      <c r="C101" s="14" t="n"/>
      <c r="D101" s="14" t="n"/>
      <c r="E101" s="14" t="n"/>
      <c r="F101" s="14" t="n"/>
      <c r="G101" s="17">
        <f>IF(A101="","",IF(OR(B101="",C101="",D101=""),"Check inputs",IFERROR(IF(VLOOKUP(C101,Releases!$A$6:$N$105,5,FALSE)&lt;&gt;Assumptions!$A$8,"Not approved",IF(AND(VLOOKUP(C101,Releases!$A$6:$N$105,10,FALSE)&gt;0,B101&gt;VLOOKUP(C101,Releases!$A$6:$N$105,10,FALSE)),"Expired by use date",IF(IF(D101=Assumptions!$E$8,VLOOKUP(C101,Releases!$A$6:$N$105,6,FALSE),IF(D101=Assumptions!$E$9,VLOOKUP(C101,Releases!$A$6:$N$105,7,FALSE),IF(D101=Assumptions!$E$10,VLOOKUP(C101,Releases!$A$6:$N$105,8,FALSE),"")))=Assumptions!$C$8,"Permission found","Channel not allowed"))),"Release not found")))</f>
        <v/>
      </c>
      <c r="H101" s="14" t="n"/>
      <c r="I101" s="14" t="n"/>
      <c r="J101" s="17">
        <f>IF(A101="","",IF(H101=Assumptions!$G$10,"Hold",IF(G101&lt;&gt;"Permission found","Do not use",IF(H101=Assumptions!$G$9,"Ready","Human check needed"))))</f>
        <v/>
      </c>
    </row>
    <row r="102" ht="34" customHeight="1">
      <c r="A102" s="14" t="n"/>
      <c r="B102" s="26" t="n"/>
      <c r="C102" s="14" t="n"/>
      <c r="D102" s="14" t="n"/>
      <c r="E102" s="14" t="n"/>
      <c r="F102" s="14" t="n"/>
      <c r="G102" s="16">
        <f>IF(A102="","",IF(OR(B102="",C102="",D102=""),"Check inputs",IFERROR(IF(VLOOKUP(C102,Releases!$A$6:$N$105,5,FALSE)&lt;&gt;Assumptions!$A$8,"Not approved",IF(AND(VLOOKUP(C102,Releases!$A$6:$N$105,10,FALSE)&gt;0,B102&gt;VLOOKUP(C102,Releases!$A$6:$N$105,10,FALSE)),"Expired by use date",IF(IF(D102=Assumptions!$E$8,VLOOKUP(C102,Releases!$A$6:$N$105,6,FALSE),IF(D102=Assumptions!$E$9,VLOOKUP(C102,Releases!$A$6:$N$105,7,FALSE),IF(D102=Assumptions!$E$10,VLOOKUP(C102,Releases!$A$6:$N$105,8,FALSE),"")))=Assumptions!$C$8,"Permission found","Channel not allowed"))),"Release not found")))</f>
        <v/>
      </c>
      <c r="H102" s="14" t="n"/>
      <c r="I102" s="14" t="n"/>
      <c r="J102" s="16">
        <f>IF(A102="","",IF(H102=Assumptions!$G$10,"Hold",IF(G102&lt;&gt;"Permission found","Do not use",IF(H102=Assumptions!$G$9,"Ready","Human check needed"))))</f>
        <v/>
      </c>
    </row>
    <row r="103" ht="34" customHeight="1">
      <c r="A103" s="14" t="n"/>
      <c r="B103" s="26" t="n"/>
      <c r="C103" s="14" t="n"/>
      <c r="D103" s="14" t="n"/>
      <c r="E103" s="14" t="n"/>
      <c r="F103" s="14" t="n"/>
      <c r="G103" s="17">
        <f>IF(A103="","",IF(OR(B103="",C103="",D103=""),"Check inputs",IFERROR(IF(VLOOKUP(C103,Releases!$A$6:$N$105,5,FALSE)&lt;&gt;Assumptions!$A$8,"Not approved",IF(AND(VLOOKUP(C103,Releases!$A$6:$N$105,10,FALSE)&gt;0,B103&gt;VLOOKUP(C103,Releases!$A$6:$N$105,10,FALSE)),"Expired by use date",IF(IF(D103=Assumptions!$E$8,VLOOKUP(C103,Releases!$A$6:$N$105,6,FALSE),IF(D103=Assumptions!$E$9,VLOOKUP(C103,Releases!$A$6:$N$105,7,FALSE),IF(D103=Assumptions!$E$10,VLOOKUP(C103,Releases!$A$6:$N$105,8,FALSE),"")))=Assumptions!$C$8,"Permission found","Channel not allowed"))),"Release not found")))</f>
        <v/>
      </c>
      <c r="H103" s="14" t="n"/>
      <c r="I103" s="14" t="n"/>
      <c r="J103" s="17">
        <f>IF(A103="","",IF(H103=Assumptions!$G$10,"Hold",IF(G103&lt;&gt;"Permission found","Do not use",IF(H103=Assumptions!$G$9,"Ready","Human check needed"))))</f>
        <v/>
      </c>
    </row>
    <row r="104" ht="34" customHeight="1">
      <c r="A104" s="14" t="n"/>
      <c r="B104" s="26" t="n"/>
      <c r="C104" s="14" t="n"/>
      <c r="D104" s="14" t="n"/>
      <c r="E104" s="14" t="n"/>
      <c r="F104" s="14" t="n"/>
      <c r="G104" s="16">
        <f>IF(A104="","",IF(OR(B104="",C104="",D104=""),"Check inputs",IFERROR(IF(VLOOKUP(C104,Releases!$A$6:$N$105,5,FALSE)&lt;&gt;Assumptions!$A$8,"Not approved",IF(AND(VLOOKUP(C104,Releases!$A$6:$N$105,10,FALSE)&gt;0,B104&gt;VLOOKUP(C104,Releases!$A$6:$N$105,10,FALSE)),"Expired by use date",IF(IF(D104=Assumptions!$E$8,VLOOKUP(C104,Releases!$A$6:$N$105,6,FALSE),IF(D104=Assumptions!$E$9,VLOOKUP(C104,Releases!$A$6:$N$105,7,FALSE),IF(D104=Assumptions!$E$10,VLOOKUP(C104,Releases!$A$6:$N$105,8,FALSE),"")))=Assumptions!$C$8,"Permission found","Channel not allowed"))),"Release not found")))</f>
        <v/>
      </c>
      <c r="H104" s="14" t="n"/>
      <c r="I104" s="14" t="n"/>
      <c r="J104" s="16">
        <f>IF(A104="","",IF(H104=Assumptions!$G$10,"Hold",IF(G104&lt;&gt;"Permission found","Do not use",IF(H104=Assumptions!$G$9,"Ready","Human check needed"))))</f>
        <v/>
      </c>
    </row>
    <row r="105" ht="34" customHeight="1">
      <c r="A105" s="14" t="n"/>
      <c r="B105" s="26" t="n"/>
      <c r="C105" s="14" t="n"/>
      <c r="D105" s="14" t="n"/>
      <c r="E105" s="14" t="n"/>
      <c r="F105" s="14" t="n"/>
      <c r="G105" s="17">
        <f>IF(A105="","",IF(OR(B105="",C105="",D105=""),"Check inputs",IFERROR(IF(VLOOKUP(C105,Releases!$A$6:$N$105,5,FALSE)&lt;&gt;Assumptions!$A$8,"Not approved",IF(AND(VLOOKUP(C105,Releases!$A$6:$N$105,10,FALSE)&gt;0,B105&gt;VLOOKUP(C105,Releases!$A$6:$N$105,10,FALSE)),"Expired by use date",IF(IF(D105=Assumptions!$E$8,VLOOKUP(C105,Releases!$A$6:$N$105,6,FALSE),IF(D105=Assumptions!$E$9,VLOOKUP(C105,Releases!$A$6:$N$105,7,FALSE),IF(D105=Assumptions!$E$10,VLOOKUP(C105,Releases!$A$6:$N$105,8,FALSE),"")))=Assumptions!$C$8,"Permission found","Channel not allowed"))),"Release not found")))</f>
        <v/>
      </c>
      <c r="H105" s="14" t="n"/>
      <c r="I105" s="14" t="n"/>
      <c r="J105" s="17">
        <f>IF(A105="","",IF(H105=Assumptions!$G$10,"Hold",IF(G105&lt;&gt;"Permission found","Do not use",IF(H105=Assumptions!$G$9,"Ready","Human check needed"))))</f>
        <v/>
      </c>
    </row>
  </sheetData>
  <autoFilter ref="A5:J105"/>
  <mergeCells count="1">
    <mergeCell ref="A1:J1"/>
  </mergeCells>
  <conditionalFormatting sqref="A6:A105">
    <cfRule type="expression" priority="1" dxfId="1" stopIfTrue="1">
      <formula>AND($A6&lt;&gt;"",COUNTIF($A$6:$A$105,$A6)&gt;1)</formula>
    </cfRule>
  </conditionalFormatting>
  <conditionalFormatting sqref="G6:G105">
    <cfRule type="expression" priority="2" dxfId="0" stopIfTrue="1">
      <formula>$G6="Permission found"</formula>
    </cfRule>
    <cfRule type="expression" priority="3" dxfId="1" stopIfTrue="1">
      <formula>AND($G6&lt;&gt;"",$G6&lt;&gt;"Permission found")</formula>
    </cfRule>
  </conditionalFormatting>
  <conditionalFormatting sqref="J6:J105">
    <cfRule type="expression" priority="4" dxfId="0" stopIfTrue="1">
      <formula>$J6="Ready"</formula>
    </cfRule>
    <cfRule type="expression" priority="5" dxfId="1" stopIfTrue="1">
      <formula>AND($J6&lt;&gt;"",$J6&lt;&gt;"Ready")</formula>
    </cfRule>
  </conditionalFormatting>
  <dataValidations count="3">
    <dataValidation sqref="B6:B105" showDropDown="0" showInputMessage="1" showErrorMessage="1" allowBlank="0" errorTitle="Check planned date" error="Enter a date within the editable range on the Assumptions sheet." promptTitle="Planned use date" prompt="Use an MM/DD/YYYY date within the allowed range." type="date" operator="between">
      <formula1>INDIRECT("'Assumptions'!$B$3")</formula1>
      <formula2>INDIRECT("'Assumptions'!$B$4")</formula2>
    </dataValidation>
    <dataValidation sqref="D6:D105" showDropDown="0" showInputMessage="1" showErrorMessage="1" allowBlank="0" errorTitle="Check media channel" error="Select a media channel from the Assumptions sheet." promptTitle="Media channel" prompt="Select the channel planned for the image." type="list">
      <formula1>INDIRECT("'Assumptions'!$E$8:$E$10")</formula1>
    </dataValidation>
    <dataValidation sqref="H6:H105" showDropDown="0" showInputMessage="1" showErrorMessage="1" allowBlank="0" errorTitle="Check review selection" error="Select a human check status from the Assumptions sheet." promptTitle="Human check" prompt="Record whether a person checked the release or placed the use on hold." type="list">
      <formula1>INDIRECT("'Assumptions'!$G$8:$G$10")</formula1>
    </dataValidation>
  </dataValidations>
  <pageMargins left="0.25" right="0.25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65" customWidth="1" min="2" max="2"/>
    <col width="27" customWidth="1" min="3" max="3"/>
    <col width="3" customWidth="1" min="4" max="4"/>
    <col width="25" customWidth="1" min="5" max="5"/>
    <col width="3" customWidth="1" min="6" max="6"/>
    <col width="24" customWidth="1" min="7" max="7"/>
    <col width="3" customWidth="1" min="8" max="8"/>
  </cols>
  <sheetData>
    <row r="1" ht="26" customHeight="1">
      <c r="A1" s="1" t="inlineStr">
        <is>
          <t>Pet Photo Release Tracker — Assumptions</t>
        </is>
      </c>
      <c r="B1" s="22" t="n"/>
      <c r="C1" s="22" t="n"/>
      <c r="D1" s="22" t="n"/>
      <c r="E1" s="22" t="n"/>
      <c r="F1" s="22" t="n"/>
      <c r="G1" s="22" t="n"/>
      <c r="H1" s="23" t="n"/>
    </row>
    <row r="2">
      <c r="A2" s="18" t="inlineStr">
        <is>
          <t>Expiration warning window (days)</t>
        </is>
      </c>
      <c r="B2" s="14" t="n">
        <v>30</v>
      </c>
    </row>
    <row r="3">
      <c r="A3" s="18" t="inlineStr">
        <is>
          <t>Earliest valid entry date</t>
        </is>
      </c>
      <c r="B3" s="26" t="n">
        <v>42370</v>
      </c>
    </row>
    <row r="4">
      <c r="A4" s="18" t="inlineStr">
        <is>
          <t>Latest valid entry date</t>
        </is>
      </c>
      <c r="B4" s="26" t="n">
        <v>48213</v>
      </c>
    </row>
    <row r="5" ht="34" customHeight="1">
      <c r="A5" s="18" t="inlineStr">
        <is>
          <t>Field guide</t>
        </is>
      </c>
      <c r="B5" s="19" t="inlineStr">
        <is>
          <t>Edit yellow settings and stable choice labels carefully. Formulas and validation refer to these cells.</t>
        </is>
      </c>
    </row>
    <row r="6"/>
    <row r="7">
      <c r="A7" s="20" t="inlineStr">
        <is>
          <t>Decision choices</t>
        </is>
      </c>
      <c r="C7" s="20" t="inlineStr">
        <is>
          <t>Channel permission choices</t>
        </is>
      </c>
      <c r="E7" s="20" t="inlineStr">
        <is>
          <t>Media channel choices</t>
        </is>
      </c>
      <c r="G7" s="20" t="inlineStr">
        <is>
          <t>Human check choices</t>
        </is>
      </c>
    </row>
    <row r="8">
      <c r="A8" s="21" t="inlineStr">
        <is>
          <t>Approved</t>
        </is>
      </c>
      <c r="C8" s="21" t="inlineStr">
        <is>
          <t>Allowed</t>
        </is>
      </c>
      <c r="E8" s="21" t="inlineStr">
        <is>
          <t>Social Media</t>
        </is>
      </c>
      <c r="G8" s="21" t="inlineStr">
        <is>
          <t>Pending</t>
        </is>
      </c>
    </row>
    <row r="9">
      <c r="A9" s="21" t="inlineStr">
        <is>
          <t>Declined</t>
        </is>
      </c>
      <c r="C9" s="21" t="inlineStr">
        <is>
          <t>Not Allowed</t>
        </is>
      </c>
      <c r="E9" s="21" t="inlineStr">
        <is>
          <t>Website</t>
        </is>
      </c>
      <c r="G9" s="21" t="inlineStr">
        <is>
          <t>Checked</t>
        </is>
      </c>
    </row>
    <row r="10">
      <c r="A10" s="21" t="inlineStr">
        <is>
          <t>Pending</t>
        </is>
      </c>
      <c r="E10" s="21" t="inlineStr">
        <is>
          <t>Print</t>
        </is>
      </c>
      <c r="G10" s="21" t="inlineStr">
        <is>
          <t>Hold</t>
        </is>
      </c>
    </row>
  </sheetData>
  <mergeCells count="1">
    <mergeCell ref="A1:H1"/>
  </mergeCells>
  <dataValidations count="1">
    <dataValidation sqref="B2" showDropDown="0" showInputMessage="1" showErrorMessage="1" allowBlank="0" errorTitle="Check warning window" error="Enter a whole number from 0 through 365." promptTitle="Warning window" prompt="Enter the number of days before expiration that should prompt a review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Pet Care Business</dc:creator>
  <dc:title xmlns:dc="http://purl.org/dc/elements/1.1/">Pet Photo Release Tracker</dc:title>
  <dc:subject xmlns:dc="http://purl.org/dc/elements/1.1/">Fictional pet photo permission records</dc:subject>
  <dcterms:created xmlns:dcterms="http://purl.org/dc/terms/" xmlns:xsi="http://www.w3.org/2001/XMLSchema-instance" xsi:type="dcterms:W3CDTF">2026-09-09T08:21:36Z</dcterms:created>
  <dcterms:modified xmlns:dcterms="http://purl.org/dc/terms/" xmlns:xsi="http://www.w3.org/2001/XMLSchema-instance" xsi:type="dcterms:W3CDTF">2026-09-09T08:21:36+00:00Z</dcterms:modified>
</cp:coreProperties>
</file>