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uthorizations" sheetId="2" state="visible" r:id="rId2"/>
    <sheet xmlns:r="http://schemas.openxmlformats.org/officeDocument/2006/relationships" name="Pickup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'Summary'!$A$3:$C$15</definedName>
    <definedName name="_xlnm.Print_Area" localSheetId="0">'Summary'!$A$1:$C$15</definedName>
    <definedName name="_xlnm._FilterDatabase" localSheetId="1" hidden="1">'Authorizations'!$A$3:$L$103</definedName>
    <definedName name="_xlnm.Print_Area" localSheetId="1">'Authorizations'!$A$1:$L$103</definedName>
    <definedName name="_xlnm._FilterDatabase" localSheetId="2" hidden="1">'Pickup Log'!$A$3:$L$103</definedName>
    <definedName name="_xlnm.Print_Area" localSheetId="2">'Pickup Log'!$A$1:$L$103</definedName>
    <definedName name="_xlnm.Print_Area" localSheetId="3">'Assumptions'!$A$1:$H$9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333"/>
      <sz val="10"/>
    </font>
    <font>
      <name val="Calibri"/>
      <i val="1"/>
      <color rgb="005C6965"/>
      <sz val="9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top"/>
    </xf>
    <xf numFmtId="1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B2B"/>
    <outlinePr summaryBelow="1" summaryRight="1"/>
    <pageSetUpPr fitToPage="1"/>
  </sheetPr>
  <dimension ref="A1:C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39" customWidth="1" min="3" max="3"/>
  </cols>
  <sheetData>
    <row r="1" ht="28" customHeight="1">
      <c r="A1" s="1" t="inlineStr">
        <is>
          <t>Pet Pickup Authorization List</t>
        </is>
      </c>
      <c r="B1" s="2" t="n"/>
      <c r="C1" s="3" t="n"/>
    </row>
    <row r="2"/>
    <row r="3" ht="32" customHeight="1">
      <c r="A3" s="4" t="inlineStr">
        <is>
          <t>Indicator</t>
        </is>
      </c>
      <c r="B3" s="4" t="inlineStr">
        <is>
          <t>Calculated Value</t>
        </is>
      </c>
      <c r="C3" s="4" t="inlineStr">
        <is>
          <t>Record Basis</t>
        </is>
      </c>
    </row>
    <row r="4" ht="29" customHeight="1">
      <c r="A4" s="5" t="inlineStr">
        <is>
          <t>As of date</t>
        </is>
      </c>
      <c r="B4" s="6">
        <f>TODAY()</f>
        <v/>
      </c>
      <c r="C4" s="5" t="inlineStr">
        <is>
          <t>Workbook calculation date</t>
        </is>
      </c>
    </row>
    <row r="5" ht="29" customHeight="1">
      <c r="A5" s="7" t="inlineStr">
        <is>
          <t>Authorization rows entered</t>
        </is>
      </c>
      <c r="B5" s="8">
        <f>COUNTIF(Authorizations!$A$4:$A$103,"&lt;&gt;")</f>
        <v/>
      </c>
      <c r="C5" s="7" t="inlineStr">
        <is>
          <t>Rows with an authorization ID</t>
        </is>
      </c>
    </row>
    <row r="6" ht="29" customHeight="1">
      <c r="A6" s="5" t="inlineStr">
        <is>
          <t>Active authorizations today</t>
        </is>
      </c>
      <c r="B6" s="9">
        <f>COUNTIF(Authorizations!$K$4:$K$103,"Active")</f>
        <v/>
      </c>
      <c r="C6" s="5" t="inlineStr">
        <is>
          <t>Calculated effective status</t>
        </is>
      </c>
    </row>
    <row r="7" ht="29" customHeight="1">
      <c r="A7" s="7" t="inlineStr">
        <is>
          <t>Active authorizations expiring within the editable window</t>
        </is>
      </c>
      <c r="B7" s="8">
        <f>IFERROR(COUNTIFS(Authorizations!$K$4:$K$103,"Active",Authorizations!$G$4:$G$103,"&gt;="&amp;TODAY(),Authorizations!$G$4:$G$103,"&lt;="&amp;TODAY()+Assumptions!$B$4),0)</f>
        <v/>
      </c>
      <c r="C7" s="7" t="inlineStr">
        <is>
          <t>Uses the window on Assumptions</t>
        </is>
      </c>
    </row>
    <row r="8" ht="29" customHeight="1">
      <c r="A8" s="5" t="inlineStr">
        <is>
          <t>Active authorizations with no end date</t>
        </is>
      </c>
      <c r="B8" s="9">
        <f>COUNTIFS(Authorizations!$K$4:$K$103,"Active",Authorizations!$G$4:$G$103,"")</f>
        <v/>
      </c>
      <c r="C8" s="5" t="inlineStr">
        <is>
          <t>May require periodic human confirmation</t>
        </is>
      </c>
    </row>
    <row r="9" ht="29" customHeight="1">
      <c r="A9" s="7" t="inlineStr">
        <is>
          <t>Not-yet-valid authorizations</t>
        </is>
      </c>
      <c r="B9" s="8">
        <f>COUNTIF(Authorizations!$K$4:$K$103,"Not Yet Valid")</f>
        <v/>
      </c>
      <c r="C9" s="7" t="inlineStr">
        <is>
          <t>Valid-from date is after today</t>
        </is>
      </c>
    </row>
    <row r="10" ht="29" customHeight="1">
      <c r="A10" s="5" t="inlineStr">
        <is>
          <t>Expired authorizations</t>
        </is>
      </c>
      <c r="B10" s="9">
        <f>COUNTIF(Authorizations!$K$4:$K$103,"Expired")</f>
        <v/>
      </c>
      <c r="C10" s="5" t="inlineStr">
        <is>
          <t>Valid-through date is before today</t>
        </is>
      </c>
    </row>
    <row r="11" ht="29" customHeight="1">
      <c r="A11" s="7" t="inlineStr">
        <is>
          <t>Paused or revoked authorizations</t>
        </is>
      </c>
      <c r="B11" s="8">
        <f>SUM(COUNTIF(Authorizations!$K$4:$K$103,"Paused"),COUNTIF(Authorizations!$K$4:$K$103,"Revoked"))</f>
        <v/>
      </c>
      <c r="C11" s="7" t="inlineStr">
        <is>
          <t>Entered authorization status</t>
        </is>
      </c>
    </row>
    <row r="12" ht="29" customHeight="1">
      <c r="A12" s="5" t="inlineStr">
        <is>
          <t>Pickup log rows entered</t>
        </is>
      </c>
      <c r="B12" s="9">
        <f>COUNTIF('Pickup Log'!$A$4:$A$103,"&lt;&gt;")</f>
        <v/>
      </c>
      <c r="C12" s="5" t="inlineStr">
        <is>
          <t>Rows with a handoff ID</t>
        </is>
      </c>
    </row>
    <row r="13" ht="29" customHeight="1">
      <c r="A13" s="7" t="inlineStr">
        <is>
          <t>Pickup logs marked released</t>
        </is>
      </c>
      <c r="B13" s="8">
        <f>COUNTIF('Pickup Log'!$J$4:$J$103,"Yes")</f>
        <v/>
      </c>
      <c r="C13" s="7" t="inlineStr">
        <is>
          <t>Entered release decision</t>
        </is>
      </c>
    </row>
    <row r="14" ht="29" customHeight="1">
      <c r="A14" s="5" t="inlineStr">
        <is>
          <t>Pickup log rows needing review</t>
        </is>
      </c>
      <c r="B14" s="9">
        <f>COUNTIFS('Pickup Log'!$A$4:$A$103,"&lt;&gt;",'Pickup Log'!$K$4:$K$103,"&lt;&gt;Handoff logged")</f>
        <v/>
      </c>
      <c r="C14" s="5" t="inlineStr">
        <is>
          <t>Calculated check result is not Handoff logged</t>
        </is>
      </c>
    </row>
    <row r="15" ht="29" customHeight="1">
      <c r="A15" s="7" t="inlineStr">
        <is>
          <t>Pickup logs marked not released</t>
        </is>
      </c>
      <c r="B15" s="8">
        <f>COUNTIF('Pickup Log'!$J$4:$J$103,"No")</f>
        <v/>
      </c>
      <c r="C15" s="7" t="inlineStr">
        <is>
          <t>Entered release decision</t>
        </is>
      </c>
    </row>
  </sheetData>
  <autoFilter ref="A3:C15"/>
  <mergeCells count="1">
    <mergeCell ref="A1:C1"/>
  </mergeCells>
  <conditionalFormatting sqref="B6:B15">
    <cfRule type="expression" priority="1" dxfId="0">
      <formula>AND(ISNUMBER(B6),B6&gt;0)</formula>
    </cfRule>
  </conditionalFormatting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L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5" customWidth="1" min="3" max="3"/>
    <col width="22" customWidth="1" min="4" max="4"/>
    <col width="18" customWidth="1" min="5" max="5"/>
    <col width="13" customWidth="1" min="6" max="6"/>
    <col width="13" customWidth="1" min="7" max="7"/>
    <col width="20" customWidth="1" min="8" max="8"/>
    <col width="23" customWidth="1" min="9" max="9"/>
    <col width="36" customWidth="1" min="10" max="10"/>
    <col width="18" customWidth="1" min="11" max="11"/>
    <col width="37" customWidth="1" min="12" max="12"/>
  </cols>
  <sheetData>
    <row r="1" ht="28" customHeight="1">
      <c r="A1" s="1" t="inlineStr">
        <is>
          <t>Authorized Pickup People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30" customHeight="1">
      <c r="A2" s="10" t="inlineStr">
        <is>
          <t>Yellow cells are editable. All sample names, IDs, pets, and notes are fictional. Calculated fields provide prompts for human review.</t>
        </is>
      </c>
    </row>
    <row r="3" ht="32" customHeight="1">
      <c r="A3" s="4" t="inlineStr">
        <is>
          <t>Authorization ID</t>
        </is>
      </c>
      <c r="B3" s="4" t="inlineStr">
        <is>
          <t>Client ID</t>
        </is>
      </c>
      <c r="C3" s="4" t="inlineStr">
        <is>
          <t>Pet Name</t>
        </is>
      </c>
      <c r="D3" s="4" t="inlineStr">
        <is>
          <t>Authorized Person</t>
        </is>
      </c>
      <c r="E3" s="4" t="inlineStr">
        <is>
          <t>Relationship</t>
        </is>
      </c>
      <c r="F3" s="4" t="inlineStr">
        <is>
          <t>Valid From</t>
        </is>
      </c>
      <c r="G3" s="4" t="inlineStr">
        <is>
          <t>Valid Through</t>
        </is>
      </c>
      <c r="H3" s="4" t="inlineStr">
        <is>
          <t>Authorization Status</t>
        </is>
      </c>
      <c r="I3" s="4" t="inlineStr">
        <is>
          <t>Expected Verification</t>
        </is>
      </c>
      <c r="J3" s="4" t="inlineStr">
        <is>
          <t>Owner-Supplied Handoff Notes</t>
        </is>
      </c>
      <c r="K3" s="4" t="inlineStr">
        <is>
          <t>Effective Status</t>
        </is>
      </c>
      <c r="L3" s="4" t="inlineStr">
        <is>
          <t>Human Check</t>
        </is>
      </c>
    </row>
    <row r="4" ht="32" customHeight="1">
      <c r="A4" s="11" t="inlineStr">
        <is>
          <t>AUTH-0001</t>
        </is>
      </c>
      <c r="B4" s="11" t="inlineStr">
        <is>
          <t>CL-1001</t>
        </is>
      </c>
      <c r="C4" s="11" t="inlineStr">
        <is>
          <t>Pixel</t>
        </is>
      </c>
      <c r="D4" s="11" t="inlineStr">
        <is>
          <t>Jordan Example</t>
        </is>
      </c>
      <c r="E4" s="11" t="inlineStr">
        <is>
          <t>Sibling</t>
        </is>
      </c>
      <c r="F4" s="12" t="n">
        <v>46234</v>
      </c>
      <c r="G4" s="12" t="n">
        <v>46394</v>
      </c>
      <c r="H4" s="11" t="inlineStr">
        <is>
          <t>Active</t>
        </is>
      </c>
      <c r="I4" s="11" t="inlineStr">
        <is>
          <t>Photo ID</t>
        </is>
      </c>
      <c r="J4" s="11" t="inlineStr">
        <is>
          <t>Use the lobby handoff.</t>
        </is>
      </c>
      <c r="K4" s="5">
        <f>IF(COUNTA(A4:J4)=0,"",IF(OR(A4="",B4="",C4="",D4="",F4="",H4="",I4=""),"Incomplete",IF(NOT(ISNUMBER(F4)),"Incomplete",IF(AND(G4&lt;&gt;"",NOT(ISNUMBER(G4))),"Incomplete",IF(AND(ISNUMBER(G4),G4&lt;F4),"Incomplete",IF(H4&lt;&gt;"Active",H4,IF(F4&gt;TODAY(),"Not Yet Valid",IF(AND(G4&lt;&gt;"",G4&lt;TODAY()),"Expired","Active"))))))))</f>
        <v/>
      </c>
      <c r="L4" s="5">
        <f>IF(A4="","",IF(K4="Incomplete","Complete required fields—review",IF(K4="Active",IF(G4="","No end date—confirm as needed",IF(IFERROR(G4&lt;=TODAY()+Assumptions!$B$4,FALSE),"Expiry approaching—review","Ready for pickup check")),IF(K4="Not Yet Valid","Not valid yet—review",IF(K4="Expired","Expired—do not use without owner review",IF(K4="Paused","Paused—owner review",IF(K4="Revoked","Revoked—do not use","Review status")))))))</f>
        <v/>
      </c>
    </row>
    <row r="5" ht="32" customHeight="1">
      <c r="A5" s="11" t="inlineStr">
        <is>
          <t>AUTH-0002</t>
        </is>
      </c>
      <c r="B5" s="11" t="inlineStr">
        <is>
          <t>CL-1001</t>
        </is>
      </c>
      <c r="C5" s="11" t="inlineStr">
        <is>
          <t>Pixel</t>
        </is>
      </c>
      <c r="D5" s="11" t="inlineStr">
        <is>
          <t>Morgan Sample</t>
        </is>
      </c>
      <c r="E5" s="11" t="inlineStr">
        <is>
          <t>Neighbor</t>
        </is>
      </c>
      <c r="F5" s="12" t="n">
        <v>46259</v>
      </c>
      <c r="G5" s="12" t="n">
        <v>46280</v>
      </c>
      <c r="H5" s="11" t="inlineStr">
        <is>
          <t>Active</t>
        </is>
      </c>
      <c r="I5" s="11" t="inlineStr">
        <is>
          <t>Pickup Code</t>
        </is>
      </c>
      <c r="J5" s="11" t="inlineStr">
        <is>
          <t>Client requested weekday pickup only.</t>
        </is>
      </c>
      <c r="K5" s="7">
        <f>IF(COUNTA(A5:J5)=0,"",IF(OR(A5="",B5="",C5="",D5="",F5="",H5="",I5=""),"Incomplete",IF(NOT(ISNUMBER(F5)),"Incomplete",IF(AND(G5&lt;&gt;"",NOT(ISNUMBER(G5))),"Incomplete",IF(AND(ISNUMBER(G5),G5&lt;F5),"Incomplete",IF(H5&lt;&gt;"Active",H5,IF(F5&gt;TODAY(),"Not Yet Valid",IF(AND(G5&lt;&gt;"",G5&lt;TODAY()),"Expired","Active"))))))))</f>
        <v/>
      </c>
      <c r="L5" s="7">
        <f>IF(A5="","",IF(K5="Incomplete","Complete required fields—review",IF(K5="Active",IF(G5="","No end date—confirm as needed",IF(IFERROR(G5&lt;=TODAY()+Assumptions!$B$4,FALSE),"Expiry approaching—review","Ready for pickup check")),IF(K5="Not Yet Valid","Not valid yet—review",IF(K5="Expired","Expired—do not use without owner review",IF(K5="Paused","Paused—owner review",IF(K5="Revoked","Revoked—do not use","Review status")))))))</f>
        <v/>
      </c>
    </row>
    <row r="6" ht="32" customHeight="1">
      <c r="A6" s="11" t="inlineStr">
        <is>
          <t>AUTH-0003</t>
        </is>
      </c>
      <c r="B6" s="11" t="inlineStr">
        <is>
          <t>CL-1002</t>
        </is>
      </c>
      <c r="C6" s="11" t="inlineStr">
        <is>
          <t>Biscuit</t>
        </is>
      </c>
      <c r="D6" s="11" t="inlineStr">
        <is>
          <t>Riley Fiction</t>
        </is>
      </c>
      <c r="E6" s="11" t="inlineStr">
        <is>
          <t>Parent</t>
        </is>
      </c>
      <c r="F6" s="12" t="n">
        <v>46285</v>
      </c>
      <c r="G6" s="12" t="n">
        <v>46364</v>
      </c>
      <c r="H6" s="11" t="inlineStr">
        <is>
          <t>Active</t>
        </is>
      </c>
      <c r="I6" s="11" t="inlineStr">
        <is>
          <t>Pickup Code</t>
        </is>
      </c>
      <c r="J6" s="11" t="inlineStr">
        <is>
          <t>Confirm the pickup code at the desk.</t>
        </is>
      </c>
      <c r="K6" s="5">
        <f>IF(COUNTA(A6:J6)=0,"",IF(OR(A6="",B6="",C6="",D6="",F6="",H6="",I6=""),"Incomplete",IF(NOT(ISNUMBER(F6)),"Incomplete",IF(AND(G6&lt;&gt;"",NOT(ISNUMBER(G6))),"Incomplete",IF(AND(ISNUMBER(G6),G6&lt;F6),"Incomplete",IF(H6&lt;&gt;"Active",H6,IF(F6&gt;TODAY(),"Not Yet Valid",IF(AND(G6&lt;&gt;"",G6&lt;TODAY()),"Expired","Active"))))))))</f>
        <v/>
      </c>
      <c r="L6" s="5">
        <f>IF(A6="","",IF(K6="Incomplete","Complete required fields—review",IF(K6="Active",IF(G6="","No end date—confirm as needed",IF(IFERROR(G6&lt;=TODAY()+Assumptions!$B$4,FALSE),"Expiry approaching—review","Ready for pickup check")),IF(K6="Not Yet Valid","Not valid yet—review",IF(K6="Expired","Expired—do not use without owner review",IF(K6="Paused","Paused—owner review",IF(K6="Revoked","Revoked—do not use","Review status")))))))</f>
        <v/>
      </c>
    </row>
    <row r="7" ht="32" customHeight="1">
      <c r="A7" s="11" t="inlineStr">
        <is>
          <t>AUTH-0004</t>
        </is>
      </c>
      <c r="B7" s="11" t="inlineStr">
        <is>
          <t>CL-1003</t>
        </is>
      </c>
      <c r="C7" s="11" t="inlineStr">
        <is>
          <t>Juniper</t>
        </is>
      </c>
      <c r="D7" s="11" t="inlineStr">
        <is>
          <t>Taylor Demo</t>
        </is>
      </c>
      <c r="E7" s="11" t="inlineStr">
        <is>
          <t>Friend</t>
        </is>
      </c>
      <c r="F7" s="12" t="n">
        <v>46154</v>
      </c>
      <c r="G7" s="12" t="n">
        <v>46265</v>
      </c>
      <c r="H7" s="11" t="inlineStr">
        <is>
          <t>Active</t>
        </is>
      </c>
      <c r="I7" s="11" t="inlineStr">
        <is>
          <t>Photo ID</t>
        </is>
      </c>
      <c r="J7" s="11" t="inlineStr">
        <is>
          <t>Use the west entrance handoff.</t>
        </is>
      </c>
      <c r="K7" s="7">
        <f>IF(COUNTA(A7:J7)=0,"",IF(OR(A7="",B7="",C7="",D7="",F7="",H7="",I7=""),"Incomplete",IF(NOT(ISNUMBER(F7)),"Incomplete",IF(AND(G7&lt;&gt;"",NOT(ISNUMBER(G7))),"Incomplete",IF(AND(ISNUMBER(G7),G7&lt;F7),"Incomplete",IF(H7&lt;&gt;"Active",H7,IF(F7&gt;TODAY(),"Not Yet Valid",IF(AND(G7&lt;&gt;"",G7&lt;TODAY()),"Expired","Active"))))))))</f>
        <v/>
      </c>
      <c r="L7" s="7">
        <f>IF(A7="","",IF(K7="Incomplete","Complete required fields—review",IF(K7="Active",IF(G7="","No end date—confirm as needed",IF(IFERROR(G7&lt;=TODAY()+Assumptions!$B$4,FALSE),"Expiry approaching—review","Ready for pickup check")),IF(K7="Not Yet Valid","Not valid yet—review",IF(K7="Expired","Expired—do not use without owner review",IF(K7="Paused","Paused—owner review",IF(K7="Revoked","Revoked—do not use","Review status")))))))</f>
        <v/>
      </c>
    </row>
    <row r="8" ht="32" customHeight="1">
      <c r="A8" s="11" t="inlineStr">
        <is>
          <t>AUTH-0005</t>
        </is>
      </c>
      <c r="B8" s="11" t="inlineStr">
        <is>
          <t>CL-1004</t>
        </is>
      </c>
      <c r="C8" s="11" t="inlineStr">
        <is>
          <t>Clover</t>
        </is>
      </c>
      <c r="D8" s="11" t="inlineStr">
        <is>
          <t>Drew Example</t>
        </is>
      </c>
      <c r="E8" s="11" t="inlineStr">
        <is>
          <t>Partner</t>
        </is>
      </c>
      <c r="F8" s="12" t="n">
        <v>46214</v>
      </c>
      <c r="G8" s="12" t="n">
        <v>46334</v>
      </c>
      <c r="H8" s="11" t="inlineStr">
        <is>
          <t>Paused</t>
        </is>
      </c>
      <c r="I8" s="11" t="inlineStr">
        <is>
          <t>Photo ID</t>
        </is>
      </c>
      <c r="J8" s="11" t="inlineStr">
        <is>
          <t>Owner paused pickup access.</t>
        </is>
      </c>
      <c r="K8" s="5">
        <f>IF(COUNTA(A8:J8)=0,"",IF(OR(A8="",B8="",C8="",D8="",F8="",H8="",I8=""),"Incomplete",IF(NOT(ISNUMBER(F8)),"Incomplete",IF(AND(G8&lt;&gt;"",NOT(ISNUMBER(G8))),"Incomplete",IF(AND(ISNUMBER(G8),G8&lt;F8),"Incomplete",IF(H8&lt;&gt;"Active",H8,IF(F8&gt;TODAY(),"Not Yet Valid",IF(AND(G8&lt;&gt;"",G8&lt;TODAY()),"Expired","Active"))))))))</f>
        <v/>
      </c>
      <c r="L8" s="5">
        <f>IF(A8="","",IF(K8="Incomplete","Complete required fields—review",IF(K8="Active",IF(G8="","No end date—confirm as needed",IF(IFERROR(G8&lt;=TODAY()+Assumptions!$B$4,FALSE),"Expiry approaching—review","Ready for pickup check")),IF(K8="Not Yet Valid","Not valid yet—review",IF(K8="Expired","Expired—do not use without owner review",IF(K8="Paused","Paused—owner review",IF(K8="Revoked","Revoked—do not use","Review status")))))))</f>
        <v/>
      </c>
    </row>
    <row r="9" ht="32" customHeight="1">
      <c r="A9" s="11" t="inlineStr">
        <is>
          <t>AUTH-0006</t>
        </is>
      </c>
      <c r="B9" s="11" t="inlineStr">
        <is>
          <t>CL-1005</t>
        </is>
      </c>
      <c r="C9" s="11" t="inlineStr">
        <is>
          <t>Miso</t>
        </is>
      </c>
      <c r="D9" s="11" t="inlineStr">
        <is>
          <t>Quinn Sample</t>
        </is>
      </c>
      <c r="E9" s="11" t="inlineStr">
        <is>
          <t>Roommate</t>
        </is>
      </c>
      <c r="F9" s="12" t="n">
        <v>46174</v>
      </c>
      <c r="G9" s="12" t="n">
        <v>46374</v>
      </c>
      <c r="H9" s="11" t="inlineStr">
        <is>
          <t>Revoked</t>
        </is>
      </c>
      <c r="I9" s="11" t="inlineStr">
        <is>
          <t>Pickup Code</t>
        </is>
      </c>
      <c r="J9" s="11" t="inlineStr">
        <is>
          <t>Owner revoked pickup access.</t>
        </is>
      </c>
      <c r="K9" s="7">
        <f>IF(COUNTA(A9:J9)=0,"",IF(OR(A9="",B9="",C9="",D9="",F9="",H9="",I9=""),"Incomplete",IF(NOT(ISNUMBER(F9)),"Incomplete",IF(AND(G9&lt;&gt;"",NOT(ISNUMBER(G9))),"Incomplete",IF(AND(ISNUMBER(G9),G9&lt;F9),"Incomplete",IF(H9&lt;&gt;"Active",H9,IF(F9&gt;TODAY(),"Not Yet Valid",IF(AND(G9&lt;&gt;"",G9&lt;TODAY()),"Expired","Active"))))))))</f>
        <v/>
      </c>
      <c r="L9" s="7">
        <f>IF(A9="","",IF(K9="Incomplete","Complete required fields—review",IF(K9="Active",IF(G9="","No end date—confirm as needed",IF(IFERROR(G9&lt;=TODAY()+Assumptions!$B$4,FALSE),"Expiry approaching—review","Ready for pickup check")),IF(K9="Not Yet Valid","Not valid yet—review",IF(K9="Expired","Expired—do not use without owner review",IF(K9="Paused","Paused—owner review",IF(K9="Revoked","Revoked—do not use","Review status")))))))</f>
        <v/>
      </c>
    </row>
    <row r="10" ht="32" customHeight="1">
      <c r="A10" s="11" t="inlineStr">
        <is>
          <t>AUTH-0007</t>
        </is>
      </c>
      <c r="B10" s="11" t="inlineStr">
        <is>
          <t>CL-1006</t>
        </is>
      </c>
      <c r="C10" s="11" t="inlineStr">
        <is>
          <t>Orbit</t>
        </is>
      </c>
      <c r="D10" s="11" t="inlineStr">
        <is>
          <t>Alex Fiction</t>
        </is>
      </c>
      <c r="E10" s="11" t="inlineStr">
        <is>
          <t>Family Member</t>
        </is>
      </c>
      <c r="F10" s="12" t="n">
        <v>46254</v>
      </c>
      <c r="G10" s="12" t="n"/>
      <c r="H10" s="11" t="inlineStr">
        <is>
          <t>Active</t>
        </is>
      </c>
      <c r="I10" s="11" t="inlineStr">
        <is>
          <t>In-Person Recognition</t>
        </is>
      </c>
      <c r="J10" s="11" t="inlineStr">
        <is>
          <t>No scheduled end date; confirm when needed.</t>
        </is>
      </c>
      <c r="K10" s="5">
        <f>IF(COUNTA(A10:J10)=0,"",IF(OR(A10="",B10="",C10="",D10="",F10="",H10="",I10=""),"Incomplete",IF(NOT(ISNUMBER(F10)),"Incomplete",IF(AND(G10&lt;&gt;"",NOT(ISNUMBER(G10))),"Incomplete",IF(AND(ISNUMBER(G10),G10&lt;F10),"Incomplete",IF(H10&lt;&gt;"Active",H10,IF(F10&gt;TODAY(),"Not Yet Valid",IF(AND(G10&lt;&gt;"",G10&lt;TODAY()),"Expired","Active"))))))))</f>
        <v/>
      </c>
      <c r="L10" s="5">
        <f>IF(A10="","",IF(K10="Incomplete","Complete required fields—review",IF(K10="Active",IF(G10="","No end date—confirm as needed",IF(IFERROR(G10&lt;=TODAY()+Assumptions!$B$4,FALSE),"Expiry approaching—review","Ready for pickup check")),IF(K10="Not Yet Valid","Not valid yet—review",IF(K10="Expired","Expired—do not use without owner review",IF(K10="Paused","Paused—owner review",IF(K10="Revoked","Revoked—do not use","Review status")))))))</f>
        <v/>
      </c>
    </row>
    <row r="11" ht="32" customHeight="1">
      <c r="A11" s="11" t="inlineStr">
        <is>
          <t>AUTH-0008</t>
        </is>
      </c>
      <c r="B11" s="11" t="inlineStr">
        <is>
          <t>CL-1007</t>
        </is>
      </c>
      <c r="C11" s="11" t="inlineStr">
        <is>
          <t>Poppy</t>
        </is>
      </c>
      <c r="D11" s="11" t="inlineStr">
        <is>
          <t>Cameron Demo</t>
        </is>
      </c>
      <c r="E11" s="11" t="inlineStr">
        <is>
          <t>Neighbor</t>
        </is>
      </c>
      <c r="F11" s="12" t="n">
        <v>46266</v>
      </c>
      <c r="G11" s="12" t="n">
        <v>46274</v>
      </c>
      <c r="H11" s="11" t="inlineStr">
        <is>
          <t>Active</t>
        </is>
      </c>
      <c r="I11" s="11" t="inlineStr">
        <is>
          <t>Photo ID</t>
        </is>
      </c>
      <c r="J11" s="11" t="inlineStr">
        <is>
          <t>Valid through today's closing handoff.</t>
        </is>
      </c>
      <c r="K11" s="7">
        <f>IF(COUNTA(A11:J11)=0,"",IF(OR(A11="",B11="",C11="",D11="",F11="",H11="",I11=""),"Incomplete",IF(NOT(ISNUMBER(F11)),"Incomplete",IF(AND(G11&lt;&gt;"",NOT(ISNUMBER(G11))),"Incomplete",IF(AND(ISNUMBER(G11),G11&lt;F11),"Incomplete",IF(H11&lt;&gt;"Active",H11,IF(F11&gt;TODAY(),"Not Yet Valid",IF(AND(G11&lt;&gt;"",G11&lt;TODAY()),"Expired","Active"))))))))</f>
        <v/>
      </c>
      <c r="L11" s="7">
        <f>IF(A11="","",IF(K11="Incomplete","Complete required fields—review",IF(K11="Active",IF(G11="","No end date—confirm as needed",IF(IFERROR(G11&lt;=TODAY()+Assumptions!$B$4,FALSE),"Expiry approaching—review","Ready for pickup check")),IF(K11="Not Yet Valid","Not valid yet—review",IF(K11="Expired","Expired—do not use without owner review",IF(K11="Paused","Paused—owner review",IF(K11="Revoked","Revoked—do not use","Review status")))))))</f>
        <v/>
      </c>
    </row>
    <row r="12" ht="32" customHeight="1">
      <c r="A12" s="11" t="inlineStr">
        <is>
          <t>AUTH-0009</t>
        </is>
      </c>
      <c r="B12" s="11" t="inlineStr">
        <is>
          <t>CL-1008</t>
        </is>
      </c>
      <c r="C12" s="11" t="inlineStr">
        <is>
          <t>Waffles</t>
        </is>
      </c>
      <c r="D12" s="11" t="inlineStr">
        <is>
          <t>Robin Example</t>
        </is>
      </c>
      <c r="E12" s="11" t="inlineStr">
        <is>
          <t>Sibling</t>
        </is>
      </c>
      <c r="F12" s="12" t="n">
        <v>46274</v>
      </c>
      <c r="G12" s="12" t="n">
        <v>46288</v>
      </c>
      <c r="H12" s="11" t="inlineStr">
        <is>
          <t>Active</t>
        </is>
      </c>
      <c r="I12" s="11" t="inlineStr">
        <is>
          <t>Pickup Code</t>
        </is>
      </c>
      <c r="J12" s="11" t="inlineStr">
        <is>
          <t>Authorization starts today.</t>
        </is>
      </c>
      <c r="K12" s="5">
        <f>IF(COUNTA(A12:J12)=0,"",IF(OR(A12="",B12="",C12="",D12="",F12="",H12="",I12=""),"Incomplete",IF(NOT(ISNUMBER(F12)),"Incomplete",IF(AND(G12&lt;&gt;"",NOT(ISNUMBER(G12))),"Incomplete",IF(AND(ISNUMBER(G12),G12&lt;F12),"Incomplete",IF(H12&lt;&gt;"Active",H12,IF(F12&gt;TODAY(),"Not Yet Valid",IF(AND(G12&lt;&gt;"",G12&lt;TODAY()),"Expired","Active"))))))))</f>
        <v/>
      </c>
      <c r="L12" s="5">
        <f>IF(A12="","",IF(K12="Incomplete","Complete required fields—review",IF(K12="Active",IF(G12="","No end date—confirm as needed",IF(IFERROR(G12&lt;=TODAY()+Assumptions!$B$4,FALSE),"Expiry approaching—review","Ready for pickup check")),IF(K12="Not Yet Valid","Not valid yet—review",IF(K12="Expired","Expired—do not use without owner review",IF(K12="Paused","Paused—owner review",IF(K12="Revoked","Revoked—do not use","Review status")))))))</f>
        <v/>
      </c>
    </row>
    <row r="13" ht="32" customHeight="1">
      <c r="A13" s="11" t="inlineStr">
        <is>
          <t>AUTH-0010</t>
        </is>
      </c>
      <c r="B13" s="11" t="inlineStr">
        <is>
          <t>CL-1009</t>
        </is>
      </c>
      <c r="C13" s="11" t="inlineStr">
        <is>
          <t>Nori</t>
        </is>
      </c>
      <c r="D13" s="11" t="inlineStr">
        <is>
          <t>Pat Sample</t>
        </is>
      </c>
      <c r="E13" s="11" t="inlineStr">
        <is>
          <t>Friend</t>
        </is>
      </c>
      <c r="F13" s="12" t="n">
        <v>46273</v>
      </c>
      <c r="G13" s="12" t="n">
        <v>46295</v>
      </c>
      <c r="H13" s="11" t="inlineStr">
        <is>
          <t>Active</t>
        </is>
      </c>
      <c r="I13" s="11" t="inlineStr">
        <is>
          <t>Other</t>
        </is>
      </c>
      <c r="J13" s="11" t="inlineStr">
        <is>
          <t>Short-term authorization recorded by the owner.</t>
        </is>
      </c>
      <c r="K13" s="7">
        <f>IF(COUNTA(A13:J13)=0,"",IF(OR(A13="",B13="",C13="",D13="",F13="",H13="",I13=""),"Incomplete",IF(NOT(ISNUMBER(F13)),"Incomplete",IF(AND(G13&lt;&gt;"",NOT(ISNUMBER(G13))),"Incomplete",IF(AND(ISNUMBER(G13),G13&lt;F13),"Incomplete",IF(H13&lt;&gt;"Active",H13,IF(F13&gt;TODAY(),"Not Yet Valid",IF(AND(G13&lt;&gt;"",G13&lt;TODAY()),"Expired","Active"))))))))</f>
        <v/>
      </c>
      <c r="L13" s="7">
        <f>IF(A13="","",IF(K13="Incomplete","Complete required fields—review",IF(K13="Active",IF(G13="","No end date—confirm as needed",IF(IFERROR(G13&lt;=TODAY()+Assumptions!$B$4,FALSE),"Expiry approaching—review","Ready for pickup check")),IF(K13="Not Yet Valid","Not valid yet—review",IF(K13="Expired","Expired—do not use without owner review",IF(K13="Paused","Paused—owner review",IF(K13="Revoked","Revoked—do not use","Review status")))))))</f>
        <v/>
      </c>
    </row>
    <row r="14" ht="32" customHeight="1">
      <c r="A14" s="11" t="n"/>
      <c r="B14" s="11" t="n"/>
      <c r="C14" s="11" t="n"/>
      <c r="D14" s="11" t="n"/>
      <c r="E14" s="11" t="n"/>
      <c r="F14" s="12" t="n"/>
      <c r="G14" s="12" t="n"/>
      <c r="H14" s="11" t="n"/>
      <c r="I14" s="11" t="n"/>
      <c r="J14" s="11" t="n"/>
      <c r="K14" s="5">
        <f>IF(COUNTA(A14:J14)=0,"",IF(OR(A14="",B14="",C14="",D14="",F14="",H14="",I14=""),"Incomplete",IF(NOT(ISNUMBER(F14)),"Incomplete",IF(AND(G14&lt;&gt;"",NOT(ISNUMBER(G14))),"Incomplete",IF(AND(ISNUMBER(G14),G14&lt;F14),"Incomplete",IF(H14&lt;&gt;"Active",H14,IF(F14&gt;TODAY(),"Not Yet Valid",IF(AND(G14&lt;&gt;"",G14&lt;TODAY()),"Expired","Active"))))))))</f>
        <v/>
      </c>
      <c r="L14" s="5">
        <f>IF(A14="","",IF(K14="Incomplete","Complete required fields—review",IF(K14="Active",IF(G14="","No end date—confirm as needed",IF(IFERROR(G14&lt;=TODAY()+Assumptions!$B$4,FALSE),"Expiry approaching—review","Ready for pickup check")),IF(K14="Not Yet Valid","Not valid yet—review",IF(K14="Expired","Expired—do not use without owner review",IF(K14="Paused","Paused—owner review",IF(K14="Revoked","Revoked—do not use","Review status")))))))</f>
        <v/>
      </c>
    </row>
    <row r="15" ht="32" customHeight="1">
      <c r="A15" s="11" t="n"/>
      <c r="B15" s="11" t="n"/>
      <c r="C15" s="11" t="n"/>
      <c r="D15" s="11" t="n"/>
      <c r="E15" s="11" t="n"/>
      <c r="F15" s="12" t="n"/>
      <c r="G15" s="12" t="n"/>
      <c r="H15" s="11" t="n"/>
      <c r="I15" s="11" t="n"/>
      <c r="J15" s="11" t="n"/>
      <c r="K15" s="7">
        <f>IF(COUNTA(A15:J15)=0,"",IF(OR(A15="",B15="",C15="",D15="",F15="",H15="",I15=""),"Incomplete",IF(NOT(ISNUMBER(F15)),"Incomplete",IF(AND(G15&lt;&gt;"",NOT(ISNUMBER(G15))),"Incomplete",IF(AND(ISNUMBER(G15),G15&lt;F15),"Incomplete",IF(H15&lt;&gt;"Active",H15,IF(F15&gt;TODAY(),"Not Yet Valid",IF(AND(G15&lt;&gt;"",G15&lt;TODAY()),"Expired","Active"))))))))</f>
        <v/>
      </c>
      <c r="L15" s="7">
        <f>IF(A15="","",IF(K15="Incomplete","Complete required fields—review",IF(K15="Active",IF(G15="","No end date—confirm as needed",IF(IFERROR(G15&lt;=TODAY()+Assumptions!$B$4,FALSE),"Expiry approaching—review","Ready for pickup check")),IF(K15="Not Yet Valid","Not valid yet—review",IF(K15="Expired","Expired—do not use without owner review",IF(K15="Paused","Paused—owner review",IF(K15="Revoked","Revoked—do not use","Review status")))))))</f>
        <v/>
      </c>
    </row>
    <row r="16" ht="32" customHeight="1">
      <c r="A16" s="11" t="n"/>
      <c r="B16" s="11" t="n"/>
      <c r="C16" s="11" t="n"/>
      <c r="D16" s="11" t="n"/>
      <c r="E16" s="11" t="n"/>
      <c r="F16" s="12" t="n"/>
      <c r="G16" s="12" t="n"/>
      <c r="H16" s="11" t="n"/>
      <c r="I16" s="11" t="n"/>
      <c r="J16" s="11" t="n"/>
      <c r="K16" s="5">
        <f>IF(COUNTA(A16:J16)=0,"",IF(OR(A16="",B16="",C16="",D16="",F16="",H16="",I16=""),"Incomplete",IF(NOT(ISNUMBER(F16)),"Incomplete",IF(AND(G16&lt;&gt;"",NOT(ISNUMBER(G16))),"Incomplete",IF(AND(ISNUMBER(G16),G16&lt;F16),"Incomplete",IF(H16&lt;&gt;"Active",H16,IF(F16&gt;TODAY(),"Not Yet Valid",IF(AND(G16&lt;&gt;"",G16&lt;TODAY()),"Expired","Active"))))))))</f>
        <v/>
      </c>
      <c r="L16" s="5">
        <f>IF(A16="","",IF(K16="Incomplete","Complete required fields—review",IF(K16="Active",IF(G16="","No end date—confirm as needed",IF(IFERROR(G16&lt;=TODAY()+Assumptions!$B$4,FALSE),"Expiry approaching—review","Ready for pickup check")),IF(K16="Not Yet Valid","Not valid yet—review",IF(K16="Expired","Expired—do not use without owner review",IF(K16="Paused","Paused—owner review",IF(K16="Revoked","Revoked—do not use","Review status")))))))</f>
        <v/>
      </c>
    </row>
    <row r="17" ht="32" customHeight="1">
      <c r="A17" s="11" t="n"/>
      <c r="B17" s="11" t="n"/>
      <c r="C17" s="11" t="n"/>
      <c r="D17" s="11" t="n"/>
      <c r="E17" s="11" t="n"/>
      <c r="F17" s="12" t="n"/>
      <c r="G17" s="12" t="n"/>
      <c r="H17" s="11" t="n"/>
      <c r="I17" s="11" t="n"/>
      <c r="J17" s="11" t="n"/>
      <c r="K17" s="7">
        <f>IF(COUNTA(A17:J17)=0,"",IF(OR(A17="",B17="",C17="",D17="",F17="",H17="",I17=""),"Incomplete",IF(NOT(ISNUMBER(F17)),"Incomplete",IF(AND(G17&lt;&gt;"",NOT(ISNUMBER(G17))),"Incomplete",IF(AND(ISNUMBER(G17),G17&lt;F17),"Incomplete",IF(H17&lt;&gt;"Active",H17,IF(F17&gt;TODAY(),"Not Yet Valid",IF(AND(G17&lt;&gt;"",G17&lt;TODAY()),"Expired","Active"))))))))</f>
        <v/>
      </c>
      <c r="L17" s="7">
        <f>IF(A17="","",IF(K17="Incomplete","Complete required fields—review",IF(K17="Active",IF(G17="","No end date—confirm as needed",IF(IFERROR(G17&lt;=TODAY()+Assumptions!$B$4,FALSE),"Expiry approaching—review","Ready for pickup check")),IF(K17="Not Yet Valid","Not valid yet—review",IF(K17="Expired","Expired—do not use without owner review",IF(K17="Paused","Paused—owner review",IF(K17="Revoked","Revoked—do not use","Review status")))))))</f>
        <v/>
      </c>
    </row>
    <row r="18" ht="32" customHeight="1">
      <c r="A18" s="11" t="n"/>
      <c r="B18" s="11" t="n"/>
      <c r="C18" s="11" t="n"/>
      <c r="D18" s="11" t="n"/>
      <c r="E18" s="11" t="n"/>
      <c r="F18" s="12" t="n"/>
      <c r="G18" s="12" t="n"/>
      <c r="H18" s="11" t="n"/>
      <c r="I18" s="11" t="n"/>
      <c r="J18" s="11" t="n"/>
      <c r="K18" s="5">
        <f>IF(COUNTA(A18:J18)=0,"",IF(OR(A18="",B18="",C18="",D18="",F18="",H18="",I18=""),"Incomplete",IF(NOT(ISNUMBER(F18)),"Incomplete",IF(AND(G18&lt;&gt;"",NOT(ISNUMBER(G18))),"Incomplete",IF(AND(ISNUMBER(G18),G18&lt;F18),"Incomplete",IF(H18&lt;&gt;"Active",H18,IF(F18&gt;TODAY(),"Not Yet Valid",IF(AND(G18&lt;&gt;"",G18&lt;TODAY()),"Expired","Active"))))))))</f>
        <v/>
      </c>
      <c r="L18" s="5">
        <f>IF(A18="","",IF(K18="Incomplete","Complete required fields—review",IF(K18="Active",IF(G18="","No end date—confirm as needed",IF(IFERROR(G18&lt;=TODAY()+Assumptions!$B$4,FALSE),"Expiry approaching—review","Ready for pickup check")),IF(K18="Not Yet Valid","Not valid yet—review",IF(K18="Expired","Expired—do not use without owner review",IF(K18="Paused","Paused—owner review",IF(K18="Revoked","Revoked—do not use","Review status")))))))</f>
        <v/>
      </c>
    </row>
    <row r="19" ht="32" customHeight="1">
      <c r="A19" s="11" t="n"/>
      <c r="B19" s="11" t="n"/>
      <c r="C19" s="11" t="n"/>
      <c r="D19" s="11" t="n"/>
      <c r="E19" s="11" t="n"/>
      <c r="F19" s="12" t="n"/>
      <c r="G19" s="12" t="n"/>
      <c r="H19" s="11" t="n"/>
      <c r="I19" s="11" t="n"/>
      <c r="J19" s="11" t="n"/>
      <c r="K19" s="7">
        <f>IF(COUNTA(A19:J19)=0,"",IF(OR(A19="",B19="",C19="",D19="",F19="",H19="",I19=""),"Incomplete",IF(NOT(ISNUMBER(F19)),"Incomplete",IF(AND(G19&lt;&gt;"",NOT(ISNUMBER(G19))),"Incomplete",IF(AND(ISNUMBER(G19),G19&lt;F19),"Incomplete",IF(H19&lt;&gt;"Active",H19,IF(F19&gt;TODAY(),"Not Yet Valid",IF(AND(G19&lt;&gt;"",G19&lt;TODAY()),"Expired","Active"))))))))</f>
        <v/>
      </c>
      <c r="L19" s="7">
        <f>IF(A19="","",IF(K19="Incomplete","Complete required fields—review",IF(K19="Active",IF(G19="","No end date—confirm as needed",IF(IFERROR(G19&lt;=TODAY()+Assumptions!$B$4,FALSE),"Expiry approaching—review","Ready for pickup check")),IF(K19="Not Yet Valid","Not valid yet—review",IF(K19="Expired","Expired—do not use without owner review",IF(K19="Paused","Paused—owner review",IF(K19="Revoked","Revoked—do not use","Review status")))))))</f>
        <v/>
      </c>
    </row>
    <row r="20" ht="32" customHeight="1">
      <c r="A20" s="11" t="n"/>
      <c r="B20" s="11" t="n"/>
      <c r="C20" s="11" t="n"/>
      <c r="D20" s="11" t="n"/>
      <c r="E20" s="11" t="n"/>
      <c r="F20" s="12" t="n"/>
      <c r="G20" s="12" t="n"/>
      <c r="H20" s="11" t="n"/>
      <c r="I20" s="11" t="n"/>
      <c r="J20" s="11" t="n"/>
      <c r="K20" s="5">
        <f>IF(COUNTA(A20:J20)=0,"",IF(OR(A20="",B20="",C20="",D20="",F20="",H20="",I20=""),"Incomplete",IF(NOT(ISNUMBER(F20)),"Incomplete",IF(AND(G20&lt;&gt;"",NOT(ISNUMBER(G20))),"Incomplete",IF(AND(ISNUMBER(G20),G20&lt;F20),"Incomplete",IF(H20&lt;&gt;"Active",H20,IF(F20&gt;TODAY(),"Not Yet Valid",IF(AND(G20&lt;&gt;"",G20&lt;TODAY()),"Expired","Active"))))))))</f>
        <v/>
      </c>
      <c r="L20" s="5">
        <f>IF(A20="","",IF(K20="Incomplete","Complete required fields—review",IF(K20="Active",IF(G20="","No end date—confirm as needed",IF(IFERROR(G20&lt;=TODAY()+Assumptions!$B$4,FALSE),"Expiry approaching—review","Ready for pickup check")),IF(K20="Not Yet Valid","Not valid yet—review",IF(K20="Expired","Expired—do not use without owner review",IF(K20="Paused","Paused—owner review",IF(K20="Revoked","Revoked—do not use","Review status")))))))</f>
        <v/>
      </c>
    </row>
    <row r="21" ht="32" customHeight="1">
      <c r="A21" s="11" t="n"/>
      <c r="B21" s="11" t="n"/>
      <c r="C21" s="11" t="n"/>
      <c r="D21" s="11" t="n"/>
      <c r="E21" s="11" t="n"/>
      <c r="F21" s="12" t="n"/>
      <c r="G21" s="12" t="n"/>
      <c r="H21" s="11" t="n"/>
      <c r="I21" s="11" t="n"/>
      <c r="J21" s="11" t="n"/>
      <c r="K21" s="7">
        <f>IF(COUNTA(A21:J21)=0,"",IF(OR(A21="",B21="",C21="",D21="",F21="",H21="",I21=""),"Incomplete",IF(NOT(ISNUMBER(F21)),"Incomplete",IF(AND(G21&lt;&gt;"",NOT(ISNUMBER(G21))),"Incomplete",IF(AND(ISNUMBER(G21),G21&lt;F21),"Incomplete",IF(H21&lt;&gt;"Active",H21,IF(F21&gt;TODAY(),"Not Yet Valid",IF(AND(G21&lt;&gt;"",G21&lt;TODAY()),"Expired","Active"))))))))</f>
        <v/>
      </c>
      <c r="L21" s="7">
        <f>IF(A21="","",IF(K21="Incomplete","Complete required fields—review",IF(K21="Active",IF(G21="","No end date—confirm as needed",IF(IFERROR(G21&lt;=TODAY()+Assumptions!$B$4,FALSE),"Expiry approaching—review","Ready for pickup check")),IF(K21="Not Yet Valid","Not valid yet—review",IF(K21="Expired","Expired—do not use without owner review",IF(K21="Paused","Paused—owner review",IF(K21="Revoked","Revoked—do not use","Review status")))))))</f>
        <v/>
      </c>
    </row>
    <row r="22" ht="32" customHeight="1">
      <c r="A22" s="11" t="n"/>
      <c r="B22" s="11" t="n"/>
      <c r="C22" s="11" t="n"/>
      <c r="D22" s="11" t="n"/>
      <c r="E22" s="11" t="n"/>
      <c r="F22" s="12" t="n"/>
      <c r="G22" s="12" t="n"/>
      <c r="H22" s="11" t="n"/>
      <c r="I22" s="11" t="n"/>
      <c r="J22" s="11" t="n"/>
      <c r="K22" s="5">
        <f>IF(COUNTA(A22:J22)=0,"",IF(OR(A22="",B22="",C22="",D22="",F22="",H22="",I22=""),"Incomplete",IF(NOT(ISNUMBER(F22)),"Incomplete",IF(AND(G22&lt;&gt;"",NOT(ISNUMBER(G22))),"Incomplete",IF(AND(ISNUMBER(G22),G22&lt;F22),"Incomplete",IF(H22&lt;&gt;"Active",H22,IF(F22&gt;TODAY(),"Not Yet Valid",IF(AND(G22&lt;&gt;"",G22&lt;TODAY()),"Expired","Active"))))))))</f>
        <v/>
      </c>
      <c r="L22" s="5">
        <f>IF(A22="","",IF(K22="Incomplete","Complete required fields—review",IF(K22="Active",IF(G22="","No end date—confirm as needed",IF(IFERROR(G22&lt;=TODAY()+Assumptions!$B$4,FALSE),"Expiry approaching—review","Ready for pickup check")),IF(K22="Not Yet Valid","Not valid yet—review",IF(K22="Expired","Expired—do not use without owner review",IF(K22="Paused","Paused—owner review",IF(K22="Revoked","Revoked—do not use","Review status")))))))</f>
        <v/>
      </c>
    </row>
    <row r="23" ht="32" customHeight="1">
      <c r="A23" s="11" t="n"/>
      <c r="B23" s="11" t="n"/>
      <c r="C23" s="11" t="n"/>
      <c r="D23" s="11" t="n"/>
      <c r="E23" s="11" t="n"/>
      <c r="F23" s="12" t="n"/>
      <c r="G23" s="12" t="n"/>
      <c r="H23" s="11" t="n"/>
      <c r="I23" s="11" t="n"/>
      <c r="J23" s="11" t="n"/>
      <c r="K23" s="7">
        <f>IF(COUNTA(A23:J23)=0,"",IF(OR(A23="",B23="",C23="",D23="",F23="",H23="",I23=""),"Incomplete",IF(NOT(ISNUMBER(F23)),"Incomplete",IF(AND(G23&lt;&gt;"",NOT(ISNUMBER(G23))),"Incomplete",IF(AND(ISNUMBER(G23),G23&lt;F23),"Incomplete",IF(H23&lt;&gt;"Active",H23,IF(F23&gt;TODAY(),"Not Yet Valid",IF(AND(G23&lt;&gt;"",G23&lt;TODAY()),"Expired","Active"))))))))</f>
        <v/>
      </c>
      <c r="L23" s="7">
        <f>IF(A23="","",IF(K23="Incomplete","Complete required fields—review",IF(K23="Active",IF(G23="","No end date—confirm as needed",IF(IFERROR(G23&lt;=TODAY()+Assumptions!$B$4,FALSE),"Expiry approaching—review","Ready for pickup check")),IF(K23="Not Yet Valid","Not valid yet—review",IF(K23="Expired","Expired—do not use without owner review",IF(K23="Paused","Paused—owner review",IF(K23="Revoked","Revoked—do not use","Review status")))))))</f>
        <v/>
      </c>
    </row>
    <row r="24" ht="32" customHeight="1">
      <c r="A24" s="11" t="n"/>
      <c r="B24" s="11" t="n"/>
      <c r="C24" s="11" t="n"/>
      <c r="D24" s="11" t="n"/>
      <c r="E24" s="11" t="n"/>
      <c r="F24" s="12" t="n"/>
      <c r="G24" s="12" t="n"/>
      <c r="H24" s="11" t="n"/>
      <c r="I24" s="11" t="n"/>
      <c r="J24" s="11" t="n"/>
      <c r="K24" s="5">
        <f>IF(COUNTA(A24:J24)=0,"",IF(OR(A24="",B24="",C24="",D24="",F24="",H24="",I24=""),"Incomplete",IF(NOT(ISNUMBER(F24)),"Incomplete",IF(AND(G24&lt;&gt;"",NOT(ISNUMBER(G24))),"Incomplete",IF(AND(ISNUMBER(G24),G24&lt;F24),"Incomplete",IF(H24&lt;&gt;"Active",H24,IF(F24&gt;TODAY(),"Not Yet Valid",IF(AND(G24&lt;&gt;"",G24&lt;TODAY()),"Expired","Active"))))))))</f>
        <v/>
      </c>
      <c r="L24" s="5">
        <f>IF(A24="","",IF(K24="Incomplete","Complete required fields—review",IF(K24="Active",IF(G24="","No end date—confirm as needed",IF(IFERROR(G24&lt;=TODAY()+Assumptions!$B$4,FALSE),"Expiry approaching—review","Ready for pickup check")),IF(K24="Not Yet Valid","Not valid yet—review",IF(K24="Expired","Expired—do not use without owner review",IF(K24="Paused","Paused—owner review",IF(K24="Revoked","Revoked—do not use","Review status")))))))</f>
        <v/>
      </c>
    </row>
    <row r="25" ht="32" customHeight="1">
      <c r="A25" s="11" t="n"/>
      <c r="B25" s="11" t="n"/>
      <c r="C25" s="11" t="n"/>
      <c r="D25" s="11" t="n"/>
      <c r="E25" s="11" t="n"/>
      <c r="F25" s="12" t="n"/>
      <c r="G25" s="12" t="n"/>
      <c r="H25" s="11" t="n"/>
      <c r="I25" s="11" t="n"/>
      <c r="J25" s="11" t="n"/>
      <c r="K25" s="7">
        <f>IF(COUNTA(A25:J25)=0,"",IF(OR(A25="",B25="",C25="",D25="",F25="",H25="",I25=""),"Incomplete",IF(NOT(ISNUMBER(F25)),"Incomplete",IF(AND(G25&lt;&gt;"",NOT(ISNUMBER(G25))),"Incomplete",IF(AND(ISNUMBER(G25),G25&lt;F25),"Incomplete",IF(H25&lt;&gt;"Active",H25,IF(F25&gt;TODAY(),"Not Yet Valid",IF(AND(G25&lt;&gt;"",G25&lt;TODAY()),"Expired","Active"))))))))</f>
        <v/>
      </c>
      <c r="L25" s="7">
        <f>IF(A25="","",IF(K25="Incomplete","Complete required fields—review",IF(K25="Active",IF(G25="","No end date—confirm as needed",IF(IFERROR(G25&lt;=TODAY()+Assumptions!$B$4,FALSE),"Expiry approaching—review","Ready for pickup check")),IF(K25="Not Yet Valid","Not valid yet—review",IF(K25="Expired","Expired—do not use without owner review",IF(K25="Paused","Paused—owner review",IF(K25="Revoked","Revoked—do not use","Review status")))))))</f>
        <v/>
      </c>
    </row>
    <row r="26" ht="32" customHeight="1">
      <c r="A26" s="11" t="n"/>
      <c r="B26" s="11" t="n"/>
      <c r="C26" s="11" t="n"/>
      <c r="D26" s="11" t="n"/>
      <c r="E26" s="11" t="n"/>
      <c r="F26" s="12" t="n"/>
      <c r="G26" s="12" t="n"/>
      <c r="H26" s="11" t="n"/>
      <c r="I26" s="11" t="n"/>
      <c r="J26" s="11" t="n"/>
      <c r="K26" s="5">
        <f>IF(COUNTA(A26:J26)=0,"",IF(OR(A26="",B26="",C26="",D26="",F26="",H26="",I26=""),"Incomplete",IF(NOT(ISNUMBER(F26)),"Incomplete",IF(AND(G26&lt;&gt;"",NOT(ISNUMBER(G26))),"Incomplete",IF(AND(ISNUMBER(G26),G26&lt;F26),"Incomplete",IF(H26&lt;&gt;"Active",H26,IF(F26&gt;TODAY(),"Not Yet Valid",IF(AND(G26&lt;&gt;"",G26&lt;TODAY()),"Expired","Active"))))))))</f>
        <v/>
      </c>
      <c r="L26" s="5">
        <f>IF(A26="","",IF(K26="Incomplete","Complete required fields—review",IF(K26="Active",IF(G26="","No end date—confirm as needed",IF(IFERROR(G26&lt;=TODAY()+Assumptions!$B$4,FALSE),"Expiry approaching—review","Ready for pickup check")),IF(K26="Not Yet Valid","Not valid yet—review",IF(K26="Expired","Expired—do not use without owner review",IF(K26="Paused","Paused—owner review",IF(K26="Revoked","Revoked—do not use","Review status")))))))</f>
        <v/>
      </c>
    </row>
    <row r="27" ht="32" customHeight="1">
      <c r="A27" s="11" t="n"/>
      <c r="B27" s="11" t="n"/>
      <c r="C27" s="11" t="n"/>
      <c r="D27" s="11" t="n"/>
      <c r="E27" s="11" t="n"/>
      <c r="F27" s="12" t="n"/>
      <c r="G27" s="12" t="n"/>
      <c r="H27" s="11" t="n"/>
      <c r="I27" s="11" t="n"/>
      <c r="J27" s="11" t="n"/>
      <c r="K27" s="7">
        <f>IF(COUNTA(A27:J27)=0,"",IF(OR(A27="",B27="",C27="",D27="",F27="",H27="",I27=""),"Incomplete",IF(NOT(ISNUMBER(F27)),"Incomplete",IF(AND(G27&lt;&gt;"",NOT(ISNUMBER(G27))),"Incomplete",IF(AND(ISNUMBER(G27),G27&lt;F27),"Incomplete",IF(H27&lt;&gt;"Active",H27,IF(F27&gt;TODAY(),"Not Yet Valid",IF(AND(G27&lt;&gt;"",G27&lt;TODAY()),"Expired","Active"))))))))</f>
        <v/>
      </c>
      <c r="L27" s="7">
        <f>IF(A27="","",IF(K27="Incomplete","Complete required fields—review",IF(K27="Active",IF(G27="","No end date—confirm as needed",IF(IFERROR(G27&lt;=TODAY()+Assumptions!$B$4,FALSE),"Expiry approaching—review","Ready for pickup check")),IF(K27="Not Yet Valid","Not valid yet—review",IF(K27="Expired","Expired—do not use without owner review",IF(K27="Paused","Paused—owner review",IF(K27="Revoked","Revoked—do not use","Review status")))))))</f>
        <v/>
      </c>
    </row>
    <row r="28" ht="32" customHeight="1">
      <c r="A28" s="11" t="n"/>
      <c r="B28" s="11" t="n"/>
      <c r="C28" s="11" t="n"/>
      <c r="D28" s="11" t="n"/>
      <c r="E28" s="11" t="n"/>
      <c r="F28" s="12" t="n"/>
      <c r="G28" s="12" t="n"/>
      <c r="H28" s="11" t="n"/>
      <c r="I28" s="11" t="n"/>
      <c r="J28" s="11" t="n"/>
      <c r="K28" s="5">
        <f>IF(COUNTA(A28:J28)=0,"",IF(OR(A28="",B28="",C28="",D28="",F28="",H28="",I28=""),"Incomplete",IF(NOT(ISNUMBER(F28)),"Incomplete",IF(AND(G28&lt;&gt;"",NOT(ISNUMBER(G28))),"Incomplete",IF(AND(ISNUMBER(G28),G28&lt;F28),"Incomplete",IF(H28&lt;&gt;"Active",H28,IF(F28&gt;TODAY(),"Not Yet Valid",IF(AND(G28&lt;&gt;"",G28&lt;TODAY()),"Expired","Active"))))))))</f>
        <v/>
      </c>
      <c r="L28" s="5">
        <f>IF(A28="","",IF(K28="Incomplete","Complete required fields—review",IF(K28="Active",IF(G28="","No end date—confirm as needed",IF(IFERROR(G28&lt;=TODAY()+Assumptions!$B$4,FALSE),"Expiry approaching—review","Ready for pickup check")),IF(K28="Not Yet Valid","Not valid yet—review",IF(K28="Expired","Expired—do not use without owner review",IF(K28="Paused","Paused—owner review",IF(K28="Revoked","Revoked—do not use","Review status")))))))</f>
        <v/>
      </c>
    </row>
    <row r="29" ht="32" customHeight="1">
      <c r="A29" s="11" t="n"/>
      <c r="B29" s="11" t="n"/>
      <c r="C29" s="11" t="n"/>
      <c r="D29" s="11" t="n"/>
      <c r="E29" s="11" t="n"/>
      <c r="F29" s="12" t="n"/>
      <c r="G29" s="12" t="n"/>
      <c r="H29" s="11" t="n"/>
      <c r="I29" s="11" t="n"/>
      <c r="J29" s="11" t="n"/>
      <c r="K29" s="7">
        <f>IF(COUNTA(A29:J29)=0,"",IF(OR(A29="",B29="",C29="",D29="",F29="",H29="",I29=""),"Incomplete",IF(NOT(ISNUMBER(F29)),"Incomplete",IF(AND(G29&lt;&gt;"",NOT(ISNUMBER(G29))),"Incomplete",IF(AND(ISNUMBER(G29),G29&lt;F29),"Incomplete",IF(H29&lt;&gt;"Active",H29,IF(F29&gt;TODAY(),"Not Yet Valid",IF(AND(G29&lt;&gt;"",G29&lt;TODAY()),"Expired","Active"))))))))</f>
        <v/>
      </c>
      <c r="L29" s="7">
        <f>IF(A29="","",IF(K29="Incomplete","Complete required fields—review",IF(K29="Active",IF(G29="","No end date—confirm as needed",IF(IFERROR(G29&lt;=TODAY()+Assumptions!$B$4,FALSE),"Expiry approaching—review","Ready for pickup check")),IF(K29="Not Yet Valid","Not valid yet—review",IF(K29="Expired","Expired—do not use without owner review",IF(K29="Paused","Paused—owner review",IF(K29="Revoked","Revoked—do not use","Review status")))))))</f>
        <v/>
      </c>
    </row>
    <row r="30" ht="32" customHeight="1">
      <c r="A30" s="11" t="n"/>
      <c r="B30" s="11" t="n"/>
      <c r="C30" s="11" t="n"/>
      <c r="D30" s="11" t="n"/>
      <c r="E30" s="11" t="n"/>
      <c r="F30" s="12" t="n"/>
      <c r="G30" s="12" t="n"/>
      <c r="H30" s="11" t="n"/>
      <c r="I30" s="11" t="n"/>
      <c r="J30" s="11" t="n"/>
      <c r="K30" s="5">
        <f>IF(COUNTA(A30:J30)=0,"",IF(OR(A30="",B30="",C30="",D30="",F30="",H30="",I30=""),"Incomplete",IF(NOT(ISNUMBER(F30)),"Incomplete",IF(AND(G30&lt;&gt;"",NOT(ISNUMBER(G30))),"Incomplete",IF(AND(ISNUMBER(G30),G30&lt;F30),"Incomplete",IF(H30&lt;&gt;"Active",H30,IF(F30&gt;TODAY(),"Not Yet Valid",IF(AND(G30&lt;&gt;"",G30&lt;TODAY()),"Expired","Active"))))))))</f>
        <v/>
      </c>
      <c r="L30" s="5">
        <f>IF(A30="","",IF(K30="Incomplete","Complete required fields—review",IF(K30="Active",IF(G30="","No end date—confirm as needed",IF(IFERROR(G30&lt;=TODAY()+Assumptions!$B$4,FALSE),"Expiry approaching—review","Ready for pickup check")),IF(K30="Not Yet Valid","Not valid yet—review",IF(K30="Expired","Expired—do not use without owner review",IF(K30="Paused","Paused—owner review",IF(K30="Revoked","Revoked—do not use","Review status")))))))</f>
        <v/>
      </c>
    </row>
    <row r="31" ht="32" customHeight="1">
      <c r="A31" s="11" t="n"/>
      <c r="B31" s="11" t="n"/>
      <c r="C31" s="11" t="n"/>
      <c r="D31" s="11" t="n"/>
      <c r="E31" s="11" t="n"/>
      <c r="F31" s="12" t="n"/>
      <c r="G31" s="12" t="n"/>
      <c r="H31" s="11" t="n"/>
      <c r="I31" s="11" t="n"/>
      <c r="J31" s="11" t="n"/>
      <c r="K31" s="7">
        <f>IF(COUNTA(A31:J31)=0,"",IF(OR(A31="",B31="",C31="",D31="",F31="",H31="",I31=""),"Incomplete",IF(NOT(ISNUMBER(F31)),"Incomplete",IF(AND(G31&lt;&gt;"",NOT(ISNUMBER(G31))),"Incomplete",IF(AND(ISNUMBER(G31),G31&lt;F31),"Incomplete",IF(H31&lt;&gt;"Active",H31,IF(F31&gt;TODAY(),"Not Yet Valid",IF(AND(G31&lt;&gt;"",G31&lt;TODAY()),"Expired","Active"))))))))</f>
        <v/>
      </c>
      <c r="L31" s="7">
        <f>IF(A31="","",IF(K31="Incomplete","Complete required fields—review",IF(K31="Active",IF(G31="","No end date—confirm as needed",IF(IFERROR(G31&lt;=TODAY()+Assumptions!$B$4,FALSE),"Expiry approaching—review","Ready for pickup check")),IF(K31="Not Yet Valid","Not valid yet—review",IF(K31="Expired","Expired—do not use without owner review",IF(K31="Paused","Paused—owner review",IF(K31="Revoked","Revoked—do not use","Review status")))))))</f>
        <v/>
      </c>
    </row>
    <row r="32" ht="32" customHeight="1">
      <c r="A32" s="11" t="n"/>
      <c r="B32" s="11" t="n"/>
      <c r="C32" s="11" t="n"/>
      <c r="D32" s="11" t="n"/>
      <c r="E32" s="11" t="n"/>
      <c r="F32" s="12" t="n"/>
      <c r="G32" s="12" t="n"/>
      <c r="H32" s="11" t="n"/>
      <c r="I32" s="11" t="n"/>
      <c r="J32" s="11" t="n"/>
      <c r="K32" s="5">
        <f>IF(COUNTA(A32:J32)=0,"",IF(OR(A32="",B32="",C32="",D32="",F32="",H32="",I32=""),"Incomplete",IF(NOT(ISNUMBER(F32)),"Incomplete",IF(AND(G32&lt;&gt;"",NOT(ISNUMBER(G32))),"Incomplete",IF(AND(ISNUMBER(G32),G32&lt;F32),"Incomplete",IF(H32&lt;&gt;"Active",H32,IF(F32&gt;TODAY(),"Not Yet Valid",IF(AND(G32&lt;&gt;"",G32&lt;TODAY()),"Expired","Active"))))))))</f>
        <v/>
      </c>
      <c r="L32" s="5">
        <f>IF(A32="","",IF(K32="Incomplete","Complete required fields—review",IF(K32="Active",IF(G32="","No end date—confirm as needed",IF(IFERROR(G32&lt;=TODAY()+Assumptions!$B$4,FALSE),"Expiry approaching—review","Ready for pickup check")),IF(K32="Not Yet Valid","Not valid yet—review",IF(K32="Expired","Expired—do not use without owner review",IF(K32="Paused","Paused—owner review",IF(K32="Revoked","Revoked—do not use","Review status")))))))</f>
        <v/>
      </c>
    </row>
    <row r="33" ht="32" customHeight="1">
      <c r="A33" s="11" t="n"/>
      <c r="B33" s="11" t="n"/>
      <c r="C33" s="11" t="n"/>
      <c r="D33" s="11" t="n"/>
      <c r="E33" s="11" t="n"/>
      <c r="F33" s="12" t="n"/>
      <c r="G33" s="12" t="n"/>
      <c r="H33" s="11" t="n"/>
      <c r="I33" s="11" t="n"/>
      <c r="J33" s="11" t="n"/>
      <c r="K33" s="7">
        <f>IF(COUNTA(A33:J33)=0,"",IF(OR(A33="",B33="",C33="",D33="",F33="",H33="",I33=""),"Incomplete",IF(NOT(ISNUMBER(F33)),"Incomplete",IF(AND(G33&lt;&gt;"",NOT(ISNUMBER(G33))),"Incomplete",IF(AND(ISNUMBER(G33),G33&lt;F33),"Incomplete",IF(H33&lt;&gt;"Active",H33,IF(F33&gt;TODAY(),"Not Yet Valid",IF(AND(G33&lt;&gt;"",G33&lt;TODAY()),"Expired","Active"))))))))</f>
        <v/>
      </c>
      <c r="L33" s="7">
        <f>IF(A33="","",IF(K33="Incomplete","Complete required fields—review",IF(K33="Active",IF(G33="","No end date—confirm as needed",IF(IFERROR(G33&lt;=TODAY()+Assumptions!$B$4,FALSE),"Expiry approaching—review","Ready for pickup check")),IF(K33="Not Yet Valid","Not valid yet—review",IF(K33="Expired","Expired—do not use without owner review",IF(K33="Paused","Paused—owner review",IF(K33="Revoked","Revoked—do not use","Review status")))))))</f>
        <v/>
      </c>
    </row>
    <row r="34" ht="32" customHeight="1">
      <c r="A34" s="11" t="n"/>
      <c r="B34" s="11" t="n"/>
      <c r="C34" s="11" t="n"/>
      <c r="D34" s="11" t="n"/>
      <c r="E34" s="11" t="n"/>
      <c r="F34" s="12" t="n"/>
      <c r="G34" s="12" t="n"/>
      <c r="H34" s="11" t="n"/>
      <c r="I34" s="11" t="n"/>
      <c r="J34" s="11" t="n"/>
      <c r="K34" s="5">
        <f>IF(COUNTA(A34:J34)=0,"",IF(OR(A34="",B34="",C34="",D34="",F34="",H34="",I34=""),"Incomplete",IF(NOT(ISNUMBER(F34)),"Incomplete",IF(AND(G34&lt;&gt;"",NOT(ISNUMBER(G34))),"Incomplete",IF(AND(ISNUMBER(G34),G34&lt;F34),"Incomplete",IF(H34&lt;&gt;"Active",H34,IF(F34&gt;TODAY(),"Not Yet Valid",IF(AND(G34&lt;&gt;"",G34&lt;TODAY()),"Expired","Active"))))))))</f>
        <v/>
      </c>
      <c r="L34" s="5">
        <f>IF(A34="","",IF(K34="Incomplete","Complete required fields—review",IF(K34="Active",IF(G34="","No end date—confirm as needed",IF(IFERROR(G34&lt;=TODAY()+Assumptions!$B$4,FALSE),"Expiry approaching—review","Ready for pickup check")),IF(K34="Not Yet Valid","Not valid yet—review",IF(K34="Expired","Expired—do not use without owner review",IF(K34="Paused","Paused—owner review",IF(K34="Revoked","Revoked—do not use","Review status")))))))</f>
        <v/>
      </c>
    </row>
    <row r="35" ht="32" customHeight="1">
      <c r="A35" s="11" t="n"/>
      <c r="B35" s="11" t="n"/>
      <c r="C35" s="11" t="n"/>
      <c r="D35" s="11" t="n"/>
      <c r="E35" s="11" t="n"/>
      <c r="F35" s="12" t="n"/>
      <c r="G35" s="12" t="n"/>
      <c r="H35" s="11" t="n"/>
      <c r="I35" s="11" t="n"/>
      <c r="J35" s="11" t="n"/>
      <c r="K35" s="7">
        <f>IF(COUNTA(A35:J35)=0,"",IF(OR(A35="",B35="",C35="",D35="",F35="",H35="",I35=""),"Incomplete",IF(NOT(ISNUMBER(F35)),"Incomplete",IF(AND(G35&lt;&gt;"",NOT(ISNUMBER(G35))),"Incomplete",IF(AND(ISNUMBER(G35),G35&lt;F35),"Incomplete",IF(H35&lt;&gt;"Active",H35,IF(F35&gt;TODAY(),"Not Yet Valid",IF(AND(G35&lt;&gt;"",G35&lt;TODAY()),"Expired","Active"))))))))</f>
        <v/>
      </c>
      <c r="L35" s="7">
        <f>IF(A35="","",IF(K35="Incomplete","Complete required fields—review",IF(K35="Active",IF(G35="","No end date—confirm as needed",IF(IFERROR(G35&lt;=TODAY()+Assumptions!$B$4,FALSE),"Expiry approaching—review","Ready for pickup check")),IF(K35="Not Yet Valid","Not valid yet—review",IF(K35="Expired","Expired—do not use without owner review",IF(K35="Paused","Paused—owner review",IF(K35="Revoked","Revoked—do not use","Review status")))))))</f>
        <v/>
      </c>
    </row>
    <row r="36" ht="32" customHeight="1">
      <c r="A36" s="11" t="n"/>
      <c r="B36" s="11" t="n"/>
      <c r="C36" s="11" t="n"/>
      <c r="D36" s="11" t="n"/>
      <c r="E36" s="11" t="n"/>
      <c r="F36" s="12" t="n"/>
      <c r="G36" s="12" t="n"/>
      <c r="H36" s="11" t="n"/>
      <c r="I36" s="11" t="n"/>
      <c r="J36" s="11" t="n"/>
      <c r="K36" s="5">
        <f>IF(COUNTA(A36:J36)=0,"",IF(OR(A36="",B36="",C36="",D36="",F36="",H36="",I36=""),"Incomplete",IF(NOT(ISNUMBER(F36)),"Incomplete",IF(AND(G36&lt;&gt;"",NOT(ISNUMBER(G36))),"Incomplete",IF(AND(ISNUMBER(G36),G36&lt;F36),"Incomplete",IF(H36&lt;&gt;"Active",H36,IF(F36&gt;TODAY(),"Not Yet Valid",IF(AND(G36&lt;&gt;"",G36&lt;TODAY()),"Expired","Active"))))))))</f>
        <v/>
      </c>
      <c r="L36" s="5">
        <f>IF(A36="","",IF(K36="Incomplete","Complete required fields—review",IF(K36="Active",IF(G36="","No end date—confirm as needed",IF(IFERROR(G36&lt;=TODAY()+Assumptions!$B$4,FALSE),"Expiry approaching—review","Ready for pickup check")),IF(K36="Not Yet Valid","Not valid yet—review",IF(K36="Expired","Expired—do not use without owner review",IF(K36="Paused","Paused—owner review",IF(K36="Revoked","Revoked—do not use","Review status")))))))</f>
        <v/>
      </c>
    </row>
    <row r="37" ht="32" customHeight="1">
      <c r="A37" s="11" t="n"/>
      <c r="B37" s="11" t="n"/>
      <c r="C37" s="11" t="n"/>
      <c r="D37" s="11" t="n"/>
      <c r="E37" s="11" t="n"/>
      <c r="F37" s="12" t="n"/>
      <c r="G37" s="12" t="n"/>
      <c r="H37" s="11" t="n"/>
      <c r="I37" s="11" t="n"/>
      <c r="J37" s="11" t="n"/>
      <c r="K37" s="7">
        <f>IF(COUNTA(A37:J37)=0,"",IF(OR(A37="",B37="",C37="",D37="",F37="",H37="",I37=""),"Incomplete",IF(NOT(ISNUMBER(F37)),"Incomplete",IF(AND(G37&lt;&gt;"",NOT(ISNUMBER(G37))),"Incomplete",IF(AND(ISNUMBER(G37),G37&lt;F37),"Incomplete",IF(H37&lt;&gt;"Active",H37,IF(F37&gt;TODAY(),"Not Yet Valid",IF(AND(G37&lt;&gt;"",G37&lt;TODAY()),"Expired","Active"))))))))</f>
        <v/>
      </c>
      <c r="L37" s="7">
        <f>IF(A37="","",IF(K37="Incomplete","Complete required fields—review",IF(K37="Active",IF(G37="","No end date—confirm as needed",IF(IFERROR(G37&lt;=TODAY()+Assumptions!$B$4,FALSE),"Expiry approaching—review","Ready for pickup check")),IF(K37="Not Yet Valid","Not valid yet—review",IF(K37="Expired","Expired—do not use without owner review",IF(K37="Paused","Paused—owner review",IF(K37="Revoked","Revoked—do not use","Review status")))))))</f>
        <v/>
      </c>
    </row>
    <row r="38" ht="32" customHeight="1">
      <c r="A38" s="11" t="n"/>
      <c r="B38" s="11" t="n"/>
      <c r="C38" s="11" t="n"/>
      <c r="D38" s="11" t="n"/>
      <c r="E38" s="11" t="n"/>
      <c r="F38" s="12" t="n"/>
      <c r="G38" s="12" t="n"/>
      <c r="H38" s="11" t="n"/>
      <c r="I38" s="11" t="n"/>
      <c r="J38" s="11" t="n"/>
      <c r="K38" s="5">
        <f>IF(COUNTA(A38:J38)=0,"",IF(OR(A38="",B38="",C38="",D38="",F38="",H38="",I38=""),"Incomplete",IF(NOT(ISNUMBER(F38)),"Incomplete",IF(AND(G38&lt;&gt;"",NOT(ISNUMBER(G38))),"Incomplete",IF(AND(ISNUMBER(G38),G38&lt;F38),"Incomplete",IF(H38&lt;&gt;"Active",H38,IF(F38&gt;TODAY(),"Not Yet Valid",IF(AND(G38&lt;&gt;"",G38&lt;TODAY()),"Expired","Active"))))))))</f>
        <v/>
      </c>
      <c r="L38" s="5">
        <f>IF(A38="","",IF(K38="Incomplete","Complete required fields—review",IF(K38="Active",IF(G38="","No end date—confirm as needed",IF(IFERROR(G38&lt;=TODAY()+Assumptions!$B$4,FALSE),"Expiry approaching—review","Ready for pickup check")),IF(K38="Not Yet Valid","Not valid yet—review",IF(K38="Expired","Expired—do not use without owner review",IF(K38="Paused","Paused—owner review",IF(K38="Revoked","Revoked—do not use","Review status")))))))</f>
        <v/>
      </c>
    </row>
    <row r="39" ht="32" customHeight="1">
      <c r="A39" s="11" t="n"/>
      <c r="B39" s="11" t="n"/>
      <c r="C39" s="11" t="n"/>
      <c r="D39" s="11" t="n"/>
      <c r="E39" s="11" t="n"/>
      <c r="F39" s="12" t="n"/>
      <c r="G39" s="12" t="n"/>
      <c r="H39" s="11" t="n"/>
      <c r="I39" s="11" t="n"/>
      <c r="J39" s="11" t="n"/>
      <c r="K39" s="7">
        <f>IF(COUNTA(A39:J39)=0,"",IF(OR(A39="",B39="",C39="",D39="",F39="",H39="",I39=""),"Incomplete",IF(NOT(ISNUMBER(F39)),"Incomplete",IF(AND(G39&lt;&gt;"",NOT(ISNUMBER(G39))),"Incomplete",IF(AND(ISNUMBER(G39),G39&lt;F39),"Incomplete",IF(H39&lt;&gt;"Active",H39,IF(F39&gt;TODAY(),"Not Yet Valid",IF(AND(G39&lt;&gt;"",G39&lt;TODAY()),"Expired","Active"))))))))</f>
        <v/>
      </c>
      <c r="L39" s="7">
        <f>IF(A39="","",IF(K39="Incomplete","Complete required fields—review",IF(K39="Active",IF(G39="","No end date—confirm as needed",IF(IFERROR(G39&lt;=TODAY()+Assumptions!$B$4,FALSE),"Expiry approaching—review","Ready for pickup check")),IF(K39="Not Yet Valid","Not valid yet—review",IF(K39="Expired","Expired—do not use without owner review",IF(K39="Paused","Paused—owner review",IF(K39="Revoked","Revoked—do not use","Review status")))))))</f>
        <v/>
      </c>
    </row>
    <row r="40" ht="32" customHeight="1">
      <c r="A40" s="11" t="n"/>
      <c r="B40" s="11" t="n"/>
      <c r="C40" s="11" t="n"/>
      <c r="D40" s="11" t="n"/>
      <c r="E40" s="11" t="n"/>
      <c r="F40" s="12" t="n"/>
      <c r="G40" s="12" t="n"/>
      <c r="H40" s="11" t="n"/>
      <c r="I40" s="11" t="n"/>
      <c r="J40" s="11" t="n"/>
      <c r="K40" s="5">
        <f>IF(COUNTA(A40:J40)=0,"",IF(OR(A40="",B40="",C40="",D40="",F40="",H40="",I40=""),"Incomplete",IF(NOT(ISNUMBER(F40)),"Incomplete",IF(AND(G40&lt;&gt;"",NOT(ISNUMBER(G40))),"Incomplete",IF(AND(ISNUMBER(G40),G40&lt;F40),"Incomplete",IF(H40&lt;&gt;"Active",H40,IF(F40&gt;TODAY(),"Not Yet Valid",IF(AND(G40&lt;&gt;"",G40&lt;TODAY()),"Expired","Active"))))))))</f>
        <v/>
      </c>
      <c r="L40" s="5">
        <f>IF(A40="","",IF(K40="Incomplete","Complete required fields—review",IF(K40="Active",IF(G40="","No end date—confirm as needed",IF(IFERROR(G40&lt;=TODAY()+Assumptions!$B$4,FALSE),"Expiry approaching—review","Ready for pickup check")),IF(K40="Not Yet Valid","Not valid yet—review",IF(K40="Expired","Expired—do not use without owner review",IF(K40="Paused","Paused—owner review",IF(K40="Revoked","Revoked—do not use","Review status")))))))</f>
        <v/>
      </c>
    </row>
    <row r="41" ht="32" customHeight="1">
      <c r="A41" s="11" t="n"/>
      <c r="B41" s="11" t="n"/>
      <c r="C41" s="11" t="n"/>
      <c r="D41" s="11" t="n"/>
      <c r="E41" s="11" t="n"/>
      <c r="F41" s="12" t="n"/>
      <c r="G41" s="12" t="n"/>
      <c r="H41" s="11" t="n"/>
      <c r="I41" s="11" t="n"/>
      <c r="J41" s="11" t="n"/>
      <c r="K41" s="7">
        <f>IF(COUNTA(A41:J41)=0,"",IF(OR(A41="",B41="",C41="",D41="",F41="",H41="",I41=""),"Incomplete",IF(NOT(ISNUMBER(F41)),"Incomplete",IF(AND(G41&lt;&gt;"",NOT(ISNUMBER(G41))),"Incomplete",IF(AND(ISNUMBER(G41),G41&lt;F41),"Incomplete",IF(H41&lt;&gt;"Active",H41,IF(F41&gt;TODAY(),"Not Yet Valid",IF(AND(G41&lt;&gt;"",G41&lt;TODAY()),"Expired","Active"))))))))</f>
        <v/>
      </c>
      <c r="L41" s="7">
        <f>IF(A41="","",IF(K41="Incomplete","Complete required fields—review",IF(K41="Active",IF(G41="","No end date—confirm as needed",IF(IFERROR(G41&lt;=TODAY()+Assumptions!$B$4,FALSE),"Expiry approaching—review","Ready for pickup check")),IF(K41="Not Yet Valid","Not valid yet—review",IF(K41="Expired","Expired—do not use without owner review",IF(K41="Paused","Paused—owner review",IF(K41="Revoked","Revoked—do not use","Review status")))))))</f>
        <v/>
      </c>
    </row>
    <row r="42" ht="32" customHeight="1">
      <c r="A42" s="11" t="n"/>
      <c r="B42" s="11" t="n"/>
      <c r="C42" s="11" t="n"/>
      <c r="D42" s="11" t="n"/>
      <c r="E42" s="11" t="n"/>
      <c r="F42" s="12" t="n"/>
      <c r="G42" s="12" t="n"/>
      <c r="H42" s="11" t="n"/>
      <c r="I42" s="11" t="n"/>
      <c r="J42" s="11" t="n"/>
      <c r="K42" s="5">
        <f>IF(COUNTA(A42:J42)=0,"",IF(OR(A42="",B42="",C42="",D42="",F42="",H42="",I42=""),"Incomplete",IF(NOT(ISNUMBER(F42)),"Incomplete",IF(AND(G42&lt;&gt;"",NOT(ISNUMBER(G42))),"Incomplete",IF(AND(ISNUMBER(G42),G42&lt;F42),"Incomplete",IF(H42&lt;&gt;"Active",H42,IF(F42&gt;TODAY(),"Not Yet Valid",IF(AND(G42&lt;&gt;"",G42&lt;TODAY()),"Expired","Active"))))))))</f>
        <v/>
      </c>
      <c r="L42" s="5">
        <f>IF(A42="","",IF(K42="Incomplete","Complete required fields—review",IF(K42="Active",IF(G42="","No end date—confirm as needed",IF(IFERROR(G42&lt;=TODAY()+Assumptions!$B$4,FALSE),"Expiry approaching—review","Ready for pickup check")),IF(K42="Not Yet Valid","Not valid yet—review",IF(K42="Expired","Expired—do not use without owner review",IF(K42="Paused","Paused—owner review",IF(K42="Revoked","Revoked—do not use","Review status")))))))</f>
        <v/>
      </c>
    </row>
    <row r="43" ht="32" customHeight="1">
      <c r="A43" s="11" t="n"/>
      <c r="B43" s="11" t="n"/>
      <c r="C43" s="11" t="n"/>
      <c r="D43" s="11" t="n"/>
      <c r="E43" s="11" t="n"/>
      <c r="F43" s="12" t="n"/>
      <c r="G43" s="12" t="n"/>
      <c r="H43" s="11" t="n"/>
      <c r="I43" s="11" t="n"/>
      <c r="J43" s="11" t="n"/>
      <c r="K43" s="7">
        <f>IF(COUNTA(A43:J43)=0,"",IF(OR(A43="",B43="",C43="",D43="",F43="",H43="",I43=""),"Incomplete",IF(NOT(ISNUMBER(F43)),"Incomplete",IF(AND(G43&lt;&gt;"",NOT(ISNUMBER(G43))),"Incomplete",IF(AND(ISNUMBER(G43),G43&lt;F43),"Incomplete",IF(H43&lt;&gt;"Active",H43,IF(F43&gt;TODAY(),"Not Yet Valid",IF(AND(G43&lt;&gt;"",G43&lt;TODAY()),"Expired","Active"))))))))</f>
        <v/>
      </c>
      <c r="L43" s="7">
        <f>IF(A43="","",IF(K43="Incomplete","Complete required fields—review",IF(K43="Active",IF(G43="","No end date—confirm as needed",IF(IFERROR(G43&lt;=TODAY()+Assumptions!$B$4,FALSE),"Expiry approaching—review","Ready for pickup check")),IF(K43="Not Yet Valid","Not valid yet—review",IF(K43="Expired","Expired—do not use without owner review",IF(K43="Paused","Paused—owner review",IF(K43="Revoked","Revoked—do not use","Review status")))))))</f>
        <v/>
      </c>
    </row>
    <row r="44" ht="32" customHeight="1">
      <c r="A44" s="11" t="n"/>
      <c r="B44" s="11" t="n"/>
      <c r="C44" s="11" t="n"/>
      <c r="D44" s="11" t="n"/>
      <c r="E44" s="11" t="n"/>
      <c r="F44" s="12" t="n"/>
      <c r="G44" s="12" t="n"/>
      <c r="H44" s="11" t="n"/>
      <c r="I44" s="11" t="n"/>
      <c r="J44" s="11" t="n"/>
      <c r="K44" s="5">
        <f>IF(COUNTA(A44:J44)=0,"",IF(OR(A44="",B44="",C44="",D44="",F44="",H44="",I44=""),"Incomplete",IF(NOT(ISNUMBER(F44)),"Incomplete",IF(AND(G44&lt;&gt;"",NOT(ISNUMBER(G44))),"Incomplete",IF(AND(ISNUMBER(G44),G44&lt;F44),"Incomplete",IF(H44&lt;&gt;"Active",H44,IF(F44&gt;TODAY(),"Not Yet Valid",IF(AND(G44&lt;&gt;"",G44&lt;TODAY()),"Expired","Active"))))))))</f>
        <v/>
      </c>
      <c r="L44" s="5">
        <f>IF(A44="","",IF(K44="Incomplete","Complete required fields—review",IF(K44="Active",IF(G44="","No end date—confirm as needed",IF(IFERROR(G44&lt;=TODAY()+Assumptions!$B$4,FALSE),"Expiry approaching—review","Ready for pickup check")),IF(K44="Not Yet Valid","Not valid yet—review",IF(K44="Expired","Expired—do not use without owner review",IF(K44="Paused","Paused—owner review",IF(K44="Revoked","Revoked—do not use","Review status")))))))</f>
        <v/>
      </c>
    </row>
    <row r="45" ht="32" customHeight="1">
      <c r="A45" s="11" t="n"/>
      <c r="B45" s="11" t="n"/>
      <c r="C45" s="11" t="n"/>
      <c r="D45" s="11" t="n"/>
      <c r="E45" s="11" t="n"/>
      <c r="F45" s="12" t="n"/>
      <c r="G45" s="12" t="n"/>
      <c r="H45" s="11" t="n"/>
      <c r="I45" s="11" t="n"/>
      <c r="J45" s="11" t="n"/>
      <c r="K45" s="7">
        <f>IF(COUNTA(A45:J45)=0,"",IF(OR(A45="",B45="",C45="",D45="",F45="",H45="",I45=""),"Incomplete",IF(NOT(ISNUMBER(F45)),"Incomplete",IF(AND(G45&lt;&gt;"",NOT(ISNUMBER(G45))),"Incomplete",IF(AND(ISNUMBER(G45),G45&lt;F45),"Incomplete",IF(H45&lt;&gt;"Active",H45,IF(F45&gt;TODAY(),"Not Yet Valid",IF(AND(G45&lt;&gt;"",G45&lt;TODAY()),"Expired","Active"))))))))</f>
        <v/>
      </c>
      <c r="L45" s="7">
        <f>IF(A45="","",IF(K45="Incomplete","Complete required fields—review",IF(K45="Active",IF(G45="","No end date—confirm as needed",IF(IFERROR(G45&lt;=TODAY()+Assumptions!$B$4,FALSE),"Expiry approaching—review","Ready for pickup check")),IF(K45="Not Yet Valid","Not valid yet—review",IF(K45="Expired","Expired—do not use without owner review",IF(K45="Paused","Paused—owner review",IF(K45="Revoked","Revoked—do not use","Review status")))))))</f>
        <v/>
      </c>
    </row>
    <row r="46" ht="32" customHeight="1">
      <c r="A46" s="11" t="n"/>
      <c r="B46" s="11" t="n"/>
      <c r="C46" s="11" t="n"/>
      <c r="D46" s="11" t="n"/>
      <c r="E46" s="11" t="n"/>
      <c r="F46" s="12" t="n"/>
      <c r="G46" s="12" t="n"/>
      <c r="H46" s="11" t="n"/>
      <c r="I46" s="11" t="n"/>
      <c r="J46" s="11" t="n"/>
      <c r="K46" s="5">
        <f>IF(COUNTA(A46:J46)=0,"",IF(OR(A46="",B46="",C46="",D46="",F46="",H46="",I46=""),"Incomplete",IF(NOT(ISNUMBER(F46)),"Incomplete",IF(AND(G46&lt;&gt;"",NOT(ISNUMBER(G46))),"Incomplete",IF(AND(ISNUMBER(G46),G46&lt;F46),"Incomplete",IF(H46&lt;&gt;"Active",H46,IF(F46&gt;TODAY(),"Not Yet Valid",IF(AND(G46&lt;&gt;"",G46&lt;TODAY()),"Expired","Active"))))))))</f>
        <v/>
      </c>
      <c r="L46" s="5">
        <f>IF(A46="","",IF(K46="Incomplete","Complete required fields—review",IF(K46="Active",IF(G46="","No end date—confirm as needed",IF(IFERROR(G46&lt;=TODAY()+Assumptions!$B$4,FALSE),"Expiry approaching—review","Ready for pickup check")),IF(K46="Not Yet Valid","Not valid yet—review",IF(K46="Expired","Expired—do not use without owner review",IF(K46="Paused","Paused—owner review",IF(K46="Revoked","Revoked—do not use","Review status")))))))</f>
        <v/>
      </c>
    </row>
    <row r="47" ht="32" customHeight="1">
      <c r="A47" s="11" t="n"/>
      <c r="B47" s="11" t="n"/>
      <c r="C47" s="11" t="n"/>
      <c r="D47" s="11" t="n"/>
      <c r="E47" s="11" t="n"/>
      <c r="F47" s="12" t="n"/>
      <c r="G47" s="12" t="n"/>
      <c r="H47" s="11" t="n"/>
      <c r="I47" s="11" t="n"/>
      <c r="J47" s="11" t="n"/>
      <c r="K47" s="7">
        <f>IF(COUNTA(A47:J47)=0,"",IF(OR(A47="",B47="",C47="",D47="",F47="",H47="",I47=""),"Incomplete",IF(NOT(ISNUMBER(F47)),"Incomplete",IF(AND(G47&lt;&gt;"",NOT(ISNUMBER(G47))),"Incomplete",IF(AND(ISNUMBER(G47),G47&lt;F47),"Incomplete",IF(H47&lt;&gt;"Active",H47,IF(F47&gt;TODAY(),"Not Yet Valid",IF(AND(G47&lt;&gt;"",G47&lt;TODAY()),"Expired","Active"))))))))</f>
        <v/>
      </c>
      <c r="L47" s="7">
        <f>IF(A47="","",IF(K47="Incomplete","Complete required fields—review",IF(K47="Active",IF(G47="","No end date—confirm as needed",IF(IFERROR(G47&lt;=TODAY()+Assumptions!$B$4,FALSE),"Expiry approaching—review","Ready for pickup check")),IF(K47="Not Yet Valid","Not valid yet—review",IF(K47="Expired","Expired—do not use without owner review",IF(K47="Paused","Paused—owner review",IF(K47="Revoked","Revoked—do not use","Review status")))))))</f>
        <v/>
      </c>
    </row>
    <row r="48" ht="32" customHeight="1">
      <c r="A48" s="11" t="n"/>
      <c r="B48" s="11" t="n"/>
      <c r="C48" s="11" t="n"/>
      <c r="D48" s="11" t="n"/>
      <c r="E48" s="11" t="n"/>
      <c r="F48" s="12" t="n"/>
      <c r="G48" s="12" t="n"/>
      <c r="H48" s="11" t="n"/>
      <c r="I48" s="11" t="n"/>
      <c r="J48" s="11" t="n"/>
      <c r="K48" s="5">
        <f>IF(COUNTA(A48:J48)=0,"",IF(OR(A48="",B48="",C48="",D48="",F48="",H48="",I48=""),"Incomplete",IF(NOT(ISNUMBER(F48)),"Incomplete",IF(AND(G48&lt;&gt;"",NOT(ISNUMBER(G48))),"Incomplete",IF(AND(ISNUMBER(G48),G48&lt;F48),"Incomplete",IF(H48&lt;&gt;"Active",H48,IF(F48&gt;TODAY(),"Not Yet Valid",IF(AND(G48&lt;&gt;"",G48&lt;TODAY()),"Expired","Active"))))))))</f>
        <v/>
      </c>
      <c r="L48" s="5">
        <f>IF(A48="","",IF(K48="Incomplete","Complete required fields—review",IF(K48="Active",IF(G48="","No end date—confirm as needed",IF(IFERROR(G48&lt;=TODAY()+Assumptions!$B$4,FALSE),"Expiry approaching—review","Ready for pickup check")),IF(K48="Not Yet Valid","Not valid yet—review",IF(K48="Expired","Expired—do not use without owner review",IF(K48="Paused","Paused—owner review",IF(K48="Revoked","Revoked—do not use","Review status")))))))</f>
        <v/>
      </c>
    </row>
    <row r="49" ht="32" customHeight="1">
      <c r="A49" s="11" t="n"/>
      <c r="B49" s="11" t="n"/>
      <c r="C49" s="11" t="n"/>
      <c r="D49" s="11" t="n"/>
      <c r="E49" s="11" t="n"/>
      <c r="F49" s="12" t="n"/>
      <c r="G49" s="12" t="n"/>
      <c r="H49" s="11" t="n"/>
      <c r="I49" s="11" t="n"/>
      <c r="J49" s="11" t="n"/>
      <c r="K49" s="7">
        <f>IF(COUNTA(A49:J49)=0,"",IF(OR(A49="",B49="",C49="",D49="",F49="",H49="",I49=""),"Incomplete",IF(NOT(ISNUMBER(F49)),"Incomplete",IF(AND(G49&lt;&gt;"",NOT(ISNUMBER(G49))),"Incomplete",IF(AND(ISNUMBER(G49),G49&lt;F49),"Incomplete",IF(H49&lt;&gt;"Active",H49,IF(F49&gt;TODAY(),"Not Yet Valid",IF(AND(G49&lt;&gt;"",G49&lt;TODAY()),"Expired","Active"))))))))</f>
        <v/>
      </c>
      <c r="L49" s="7">
        <f>IF(A49="","",IF(K49="Incomplete","Complete required fields—review",IF(K49="Active",IF(G49="","No end date—confirm as needed",IF(IFERROR(G49&lt;=TODAY()+Assumptions!$B$4,FALSE),"Expiry approaching—review","Ready for pickup check")),IF(K49="Not Yet Valid","Not valid yet—review",IF(K49="Expired","Expired—do not use without owner review",IF(K49="Paused","Paused—owner review",IF(K49="Revoked","Revoked—do not use","Review status")))))))</f>
        <v/>
      </c>
    </row>
    <row r="50" ht="32" customHeight="1">
      <c r="A50" s="11" t="n"/>
      <c r="B50" s="11" t="n"/>
      <c r="C50" s="11" t="n"/>
      <c r="D50" s="11" t="n"/>
      <c r="E50" s="11" t="n"/>
      <c r="F50" s="12" t="n"/>
      <c r="G50" s="12" t="n"/>
      <c r="H50" s="11" t="n"/>
      <c r="I50" s="11" t="n"/>
      <c r="J50" s="11" t="n"/>
      <c r="K50" s="5">
        <f>IF(COUNTA(A50:J50)=0,"",IF(OR(A50="",B50="",C50="",D50="",F50="",H50="",I50=""),"Incomplete",IF(NOT(ISNUMBER(F50)),"Incomplete",IF(AND(G50&lt;&gt;"",NOT(ISNUMBER(G50))),"Incomplete",IF(AND(ISNUMBER(G50),G50&lt;F50),"Incomplete",IF(H50&lt;&gt;"Active",H50,IF(F50&gt;TODAY(),"Not Yet Valid",IF(AND(G50&lt;&gt;"",G50&lt;TODAY()),"Expired","Active"))))))))</f>
        <v/>
      </c>
      <c r="L50" s="5">
        <f>IF(A50="","",IF(K50="Incomplete","Complete required fields—review",IF(K50="Active",IF(G50="","No end date—confirm as needed",IF(IFERROR(G50&lt;=TODAY()+Assumptions!$B$4,FALSE),"Expiry approaching—review","Ready for pickup check")),IF(K50="Not Yet Valid","Not valid yet—review",IF(K50="Expired","Expired—do not use without owner review",IF(K50="Paused","Paused—owner review",IF(K50="Revoked","Revoked—do not use","Review status")))))))</f>
        <v/>
      </c>
    </row>
    <row r="51" ht="32" customHeight="1">
      <c r="A51" s="11" t="n"/>
      <c r="B51" s="11" t="n"/>
      <c r="C51" s="11" t="n"/>
      <c r="D51" s="11" t="n"/>
      <c r="E51" s="11" t="n"/>
      <c r="F51" s="12" t="n"/>
      <c r="G51" s="12" t="n"/>
      <c r="H51" s="11" t="n"/>
      <c r="I51" s="11" t="n"/>
      <c r="J51" s="11" t="n"/>
      <c r="K51" s="7">
        <f>IF(COUNTA(A51:J51)=0,"",IF(OR(A51="",B51="",C51="",D51="",F51="",H51="",I51=""),"Incomplete",IF(NOT(ISNUMBER(F51)),"Incomplete",IF(AND(G51&lt;&gt;"",NOT(ISNUMBER(G51))),"Incomplete",IF(AND(ISNUMBER(G51),G51&lt;F51),"Incomplete",IF(H51&lt;&gt;"Active",H51,IF(F51&gt;TODAY(),"Not Yet Valid",IF(AND(G51&lt;&gt;"",G51&lt;TODAY()),"Expired","Active"))))))))</f>
        <v/>
      </c>
      <c r="L51" s="7">
        <f>IF(A51="","",IF(K51="Incomplete","Complete required fields—review",IF(K51="Active",IF(G51="","No end date—confirm as needed",IF(IFERROR(G51&lt;=TODAY()+Assumptions!$B$4,FALSE),"Expiry approaching—review","Ready for pickup check")),IF(K51="Not Yet Valid","Not valid yet—review",IF(K51="Expired","Expired—do not use without owner review",IF(K51="Paused","Paused—owner review",IF(K51="Revoked","Revoked—do not use","Review status")))))))</f>
        <v/>
      </c>
    </row>
    <row r="52" ht="32" customHeight="1">
      <c r="A52" s="11" t="n"/>
      <c r="B52" s="11" t="n"/>
      <c r="C52" s="11" t="n"/>
      <c r="D52" s="11" t="n"/>
      <c r="E52" s="11" t="n"/>
      <c r="F52" s="12" t="n"/>
      <c r="G52" s="12" t="n"/>
      <c r="H52" s="11" t="n"/>
      <c r="I52" s="11" t="n"/>
      <c r="J52" s="11" t="n"/>
      <c r="K52" s="5">
        <f>IF(COUNTA(A52:J52)=0,"",IF(OR(A52="",B52="",C52="",D52="",F52="",H52="",I52=""),"Incomplete",IF(NOT(ISNUMBER(F52)),"Incomplete",IF(AND(G52&lt;&gt;"",NOT(ISNUMBER(G52))),"Incomplete",IF(AND(ISNUMBER(G52),G52&lt;F52),"Incomplete",IF(H52&lt;&gt;"Active",H52,IF(F52&gt;TODAY(),"Not Yet Valid",IF(AND(G52&lt;&gt;"",G52&lt;TODAY()),"Expired","Active"))))))))</f>
        <v/>
      </c>
      <c r="L52" s="5">
        <f>IF(A52="","",IF(K52="Incomplete","Complete required fields—review",IF(K52="Active",IF(G52="","No end date—confirm as needed",IF(IFERROR(G52&lt;=TODAY()+Assumptions!$B$4,FALSE),"Expiry approaching—review","Ready for pickup check")),IF(K52="Not Yet Valid","Not valid yet—review",IF(K52="Expired","Expired—do not use without owner review",IF(K52="Paused","Paused—owner review",IF(K52="Revoked","Revoked—do not use","Review status")))))))</f>
        <v/>
      </c>
    </row>
    <row r="53" ht="32" customHeight="1">
      <c r="A53" s="11" t="n"/>
      <c r="B53" s="11" t="n"/>
      <c r="C53" s="11" t="n"/>
      <c r="D53" s="11" t="n"/>
      <c r="E53" s="11" t="n"/>
      <c r="F53" s="12" t="n"/>
      <c r="G53" s="12" t="n"/>
      <c r="H53" s="11" t="n"/>
      <c r="I53" s="11" t="n"/>
      <c r="J53" s="11" t="n"/>
      <c r="K53" s="7">
        <f>IF(COUNTA(A53:J53)=0,"",IF(OR(A53="",B53="",C53="",D53="",F53="",H53="",I53=""),"Incomplete",IF(NOT(ISNUMBER(F53)),"Incomplete",IF(AND(G53&lt;&gt;"",NOT(ISNUMBER(G53))),"Incomplete",IF(AND(ISNUMBER(G53),G53&lt;F53),"Incomplete",IF(H53&lt;&gt;"Active",H53,IF(F53&gt;TODAY(),"Not Yet Valid",IF(AND(G53&lt;&gt;"",G53&lt;TODAY()),"Expired","Active"))))))))</f>
        <v/>
      </c>
      <c r="L53" s="7">
        <f>IF(A53="","",IF(K53="Incomplete","Complete required fields—review",IF(K53="Active",IF(G53="","No end date—confirm as needed",IF(IFERROR(G53&lt;=TODAY()+Assumptions!$B$4,FALSE),"Expiry approaching—review","Ready for pickup check")),IF(K53="Not Yet Valid","Not valid yet—review",IF(K53="Expired","Expired—do not use without owner review",IF(K53="Paused","Paused—owner review",IF(K53="Revoked","Revoked—do not use","Review status")))))))</f>
        <v/>
      </c>
    </row>
    <row r="54" ht="32" customHeight="1">
      <c r="A54" s="11" t="n"/>
      <c r="B54" s="11" t="n"/>
      <c r="C54" s="11" t="n"/>
      <c r="D54" s="11" t="n"/>
      <c r="E54" s="11" t="n"/>
      <c r="F54" s="12" t="n"/>
      <c r="G54" s="12" t="n"/>
      <c r="H54" s="11" t="n"/>
      <c r="I54" s="11" t="n"/>
      <c r="J54" s="11" t="n"/>
      <c r="K54" s="5">
        <f>IF(COUNTA(A54:J54)=0,"",IF(OR(A54="",B54="",C54="",D54="",F54="",H54="",I54=""),"Incomplete",IF(NOT(ISNUMBER(F54)),"Incomplete",IF(AND(G54&lt;&gt;"",NOT(ISNUMBER(G54))),"Incomplete",IF(AND(ISNUMBER(G54),G54&lt;F54),"Incomplete",IF(H54&lt;&gt;"Active",H54,IF(F54&gt;TODAY(),"Not Yet Valid",IF(AND(G54&lt;&gt;"",G54&lt;TODAY()),"Expired","Active"))))))))</f>
        <v/>
      </c>
      <c r="L54" s="5">
        <f>IF(A54="","",IF(K54="Incomplete","Complete required fields—review",IF(K54="Active",IF(G54="","No end date—confirm as needed",IF(IFERROR(G54&lt;=TODAY()+Assumptions!$B$4,FALSE),"Expiry approaching—review","Ready for pickup check")),IF(K54="Not Yet Valid","Not valid yet—review",IF(K54="Expired","Expired—do not use without owner review",IF(K54="Paused","Paused—owner review",IF(K54="Revoked","Revoked—do not use","Review status")))))))</f>
        <v/>
      </c>
    </row>
    <row r="55" ht="32" customHeight="1">
      <c r="A55" s="11" t="n"/>
      <c r="B55" s="11" t="n"/>
      <c r="C55" s="11" t="n"/>
      <c r="D55" s="11" t="n"/>
      <c r="E55" s="11" t="n"/>
      <c r="F55" s="12" t="n"/>
      <c r="G55" s="12" t="n"/>
      <c r="H55" s="11" t="n"/>
      <c r="I55" s="11" t="n"/>
      <c r="J55" s="11" t="n"/>
      <c r="K55" s="7">
        <f>IF(COUNTA(A55:J55)=0,"",IF(OR(A55="",B55="",C55="",D55="",F55="",H55="",I55=""),"Incomplete",IF(NOT(ISNUMBER(F55)),"Incomplete",IF(AND(G55&lt;&gt;"",NOT(ISNUMBER(G55))),"Incomplete",IF(AND(ISNUMBER(G55),G55&lt;F55),"Incomplete",IF(H55&lt;&gt;"Active",H55,IF(F55&gt;TODAY(),"Not Yet Valid",IF(AND(G55&lt;&gt;"",G55&lt;TODAY()),"Expired","Active"))))))))</f>
        <v/>
      </c>
      <c r="L55" s="7">
        <f>IF(A55="","",IF(K55="Incomplete","Complete required fields—review",IF(K55="Active",IF(G55="","No end date—confirm as needed",IF(IFERROR(G55&lt;=TODAY()+Assumptions!$B$4,FALSE),"Expiry approaching—review","Ready for pickup check")),IF(K55="Not Yet Valid","Not valid yet—review",IF(K55="Expired","Expired—do not use without owner review",IF(K55="Paused","Paused—owner review",IF(K55="Revoked","Revoked—do not use","Review status")))))))</f>
        <v/>
      </c>
    </row>
    <row r="56" ht="32" customHeight="1">
      <c r="A56" s="11" t="n"/>
      <c r="B56" s="11" t="n"/>
      <c r="C56" s="11" t="n"/>
      <c r="D56" s="11" t="n"/>
      <c r="E56" s="11" t="n"/>
      <c r="F56" s="12" t="n"/>
      <c r="G56" s="12" t="n"/>
      <c r="H56" s="11" t="n"/>
      <c r="I56" s="11" t="n"/>
      <c r="J56" s="11" t="n"/>
      <c r="K56" s="5">
        <f>IF(COUNTA(A56:J56)=0,"",IF(OR(A56="",B56="",C56="",D56="",F56="",H56="",I56=""),"Incomplete",IF(NOT(ISNUMBER(F56)),"Incomplete",IF(AND(G56&lt;&gt;"",NOT(ISNUMBER(G56))),"Incomplete",IF(AND(ISNUMBER(G56),G56&lt;F56),"Incomplete",IF(H56&lt;&gt;"Active",H56,IF(F56&gt;TODAY(),"Not Yet Valid",IF(AND(G56&lt;&gt;"",G56&lt;TODAY()),"Expired","Active"))))))))</f>
        <v/>
      </c>
      <c r="L56" s="5">
        <f>IF(A56="","",IF(K56="Incomplete","Complete required fields—review",IF(K56="Active",IF(G56="","No end date—confirm as needed",IF(IFERROR(G56&lt;=TODAY()+Assumptions!$B$4,FALSE),"Expiry approaching—review","Ready for pickup check")),IF(K56="Not Yet Valid","Not valid yet—review",IF(K56="Expired","Expired—do not use without owner review",IF(K56="Paused","Paused—owner review",IF(K56="Revoked","Revoked—do not use","Review status")))))))</f>
        <v/>
      </c>
    </row>
    <row r="57" ht="32" customHeight="1">
      <c r="A57" s="11" t="n"/>
      <c r="B57" s="11" t="n"/>
      <c r="C57" s="11" t="n"/>
      <c r="D57" s="11" t="n"/>
      <c r="E57" s="11" t="n"/>
      <c r="F57" s="12" t="n"/>
      <c r="G57" s="12" t="n"/>
      <c r="H57" s="11" t="n"/>
      <c r="I57" s="11" t="n"/>
      <c r="J57" s="11" t="n"/>
      <c r="K57" s="7">
        <f>IF(COUNTA(A57:J57)=0,"",IF(OR(A57="",B57="",C57="",D57="",F57="",H57="",I57=""),"Incomplete",IF(NOT(ISNUMBER(F57)),"Incomplete",IF(AND(G57&lt;&gt;"",NOT(ISNUMBER(G57))),"Incomplete",IF(AND(ISNUMBER(G57),G57&lt;F57),"Incomplete",IF(H57&lt;&gt;"Active",H57,IF(F57&gt;TODAY(),"Not Yet Valid",IF(AND(G57&lt;&gt;"",G57&lt;TODAY()),"Expired","Active"))))))))</f>
        <v/>
      </c>
      <c r="L57" s="7">
        <f>IF(A57="","",IF(K57="Incomplete","Complete required fields—review",IF(K57="Active",IF(G57="","No end date—confirm as needed",IF(IFERROR(G57&lt;=TODAY()+Assumptions!$B$4,FALSE),"Expiry approaching—review","Ready for pickup check")),IF(K57="Not Yet Valid","Not valid yet—review",IF(K57="Expired","Expired—do not use without owner review",IF(K57="Paused","Paused—owner review",IF(K57="Revoked","Revoked—do not use","Review status")))))))</f>
        <v/>
      </c>
    </row>
    <row r="58" ht="32" customHeight="1">
      <c r="A58" s="11" t="n"/>
      <c r="B58" s="11" t="n"/>
      <c r="C58" s="11" t="n"/>
      <c r="D58" s="11" t="n"/>
      <c r="E58" s="11" t="n"/>
      <c r="F58" s="12" t="n"/>
      <c r="G58" s="12" t="n"/>
      <c r="H58" s="11" t="n"/>
      <c r="I58" s="11" t="n"/>
      <c r="J58" s="11" t="n"/>
      <c r="K58" s="5">
        <f>IF(COUNTA(A58:J58)=0,"",IF(OR(A58="",B58="",C58="",D58="",F58="",H58="",I58=""),"Incomplete",IF(NOT(ISNUMBER(F58)),"Incomplete",IF(AND(G58&lt;&gt;"",NOT(ISNUMBER(G58))),"Incomplete",IF(AND(ISNUMBER(G58),G58&lt;F58),"Incomplete",IF(H58&lt;&gt;"Active",H58,IF(F58&gt;TODAY(),"Not Yet Valid",IF(AND(G58&lt;&gt;"",G58&lt;TODAY()),"Expired","Active"))))))))</f>
        <v/>
      </c>
      <c r="L58" s="5">
        <f>IF(A58="","",IF(K58="Incomplete","Complete required fields—review",IF(K58="Active",IF(G58="","No end date—confirm as needed",IF(IFERROR(G58&lt;=TODAY()+Assumptions!$B$4,FALSE),"Expiry approaching—review","Ready for pickup check")),IF(K58="Not Yet Valid","Not valid yet—review",IF(K58="Expired","Expired—do not use without owner review",IF(K58="Paused","Paused—owner review",IF(K58="Revoked","Revoked—do not use","Review status")))))))</f>
        <v/>
      </c>
    </row>
    <row r="59" ht="32" customHeight="1">
      <c r="A59" s="11" t="n"/>
      <c r="B59" s="11" t="n"/>
      <c r="C59" s="11" t="n"/>
      <c r="D59" s="11" t="n"/>
      <c r="E59" s="11" t="n"/>
      <c r="F59" s="12" t="n"/>
      <c r="G59" s="12" t="n"/>
      <c r="H59" s="11" t="n"/>
      <c r="I59" s="11" t="n"/>
      <c r="J59" s="11" t="n"/>
      <c r="K59" s="7">
        <f>IF(COUNTA(A59:J59)=0,"",IF(OR(A59="",B59="",C59="",D59="",F59="",H59="",I59=""),"Incomplete",IF(NOT(ISNUMBER(F59)),"Incomplete",IF(AND(G59&lt;&gt;"",NOT(ISNUMBER(G59))),"Incomplete",IF(AND(ISNUMBER(G59),G59&lt;F59),"Incomplete",IF(H59&lt;&gt;"Active",H59,IF(F59&gt;TODAY(),"Not Yet Valid",IF(AND(G59&lt;&gt;"",G59&lt;TODAY()),"Expired","Active"))))))))</f>
        <v/>
      </c>
      <c r="L59" s="7">
        <f>IF(A59="","",IF(K59="Incomplete","Complete required fields—review",IF(K59="Active",IF(G59="","No end date—confirm as needed",IF(IFERROR(G59&lt;=TODAY()+Assumptions!$B$4,FALSE),"Expiry approaching—review","Ready for pickup check")),IF(K59="Not Yet Valid","Not valid yet—review",IF(K59="Expired","Expired—do not use without owner review",IF(K59="Paused","Paused—owner review",IF(K59="Revoked","Revoked—do not use","Review status")))))))</f>
        <v/>
      </c>
    </row>
    <row r="60" ht="32" customHeight="1">
      <c r="A60" s="11" t="n"/>
      <c r="B60" s="11" t="n"/>
      <c r="C60" s="11" t="n"/>
      <c r="D60" s="11" t="n"/>
      <c r="E60" s="11" t="n"/>
      <c r="F60" s="12" t="n"/>
      <c r="G60" s="12" t="n"/>
      <c r="H60" s="11" t="n"/>
      <c r="I60" s="11" t="n"/>
      <c r="J60" s="11" t="n"/>
      <c r="K60" s="5">
        <f>IF(COUNTA(A60:J60)=0,"",IF(OR(A60="",B60="",C60="",D60="",F60="",H60="",I60=""),"Incomplete",IF(NOT(ISNUMBER(F60)),"Incomplete",IF(AND(G60&lt;&gt;"",NOT(ISNUMBER(G60))),"Incomplete",IF(AND(ISNUMBER(G60),G60&lt;F60),"Incomplete",IF(H60&lt;&gt;"Active",H60,IF(F60&gt;TODAY(),"Not Yet Valid",IF(AND(G60&lt;&gt;"",G60&lt;TODAY()),"Expired","Active"))))))))</f>
        <v/>
      </c>
      <c r="L60" s="5">
        <f>IF(A60="","",IF(K60="Incomplete","Complete required fields—review",IF(K60="Active",IF(G60="","No end date—confirm as needed",IF(IFERROR(G60&lt;=TODAY()+Assumptions!$B$4,FALSE),"Expiry approaching—review","Ready for pickup check")),IF(K60="Not Yet Valid","Not valid yet—review",IF(K60="Expired","Expired—do not use without owner review",IF(K60="Paused","Paused—owner review",IF(K60="Revoked","Revoked—do not use","Review status")))))))</f>
        <v/>
      </c>
    </row>
    <row r="61" ht="32" customHeight="1">
      <c r="A61" s="11" t="n"/>
      <c r="B61" s="11" t="n"/>
      <c r="C61" s="11" t="n"/>
      <c r="D61" s="11" t="n"/>
      <c r="E61" s="11" t="n"/>
      <c r="F61" s="12" t="n"/>
      <c r="G61" s="12" t="n"/>
      <c r="H61" s="11" t="n"/>
      <c r="I61" s="11" t="n"/>
      <c r="J61" s="11" t="n"/>
      <c r="K61" s="7">
        <f>IF(COUNTA(A61:J61)=0,"",IF(OR(A61="",B61="",C61="",D61="",F61="",H61="",I61=""),"Incomplete",IF(NOT(ISNUMBER(F61)),"Incomplete",IF(AND(G61&lt;&gt;"",NOT(ISNUMBER(G61))),"Incomplete",IF(AND(ISNUMBER(G61),G61&lt;F61),"Incomplete",IF(H61&lt;&gt;"Active",H61,IF(F61&gt;TODAY(),"Not Yet Valid",IF(AND(G61&lt;&gt;"",G61&lt;TODAY()),"Expired","Active"))))))))</f>
        <v/>
      </c>
      <c r="L61" s="7">
        <f>IF(A61="","",IF(K61="Incomplete","Complete required fields—review",IF(K61="Active",IF(G61="","No end date—confirm as needed",IF(IFERROR(G61&lt;=TODAY()+Assumptions!$B$4,FALSE),"Expiry approaching—review","Ready for pickup check")),IF(K61="Not Yet Valid","Not valid yet—review",IF(K61="Expired","Expired—do not use without owner review",IF(K61="Paused","Paused—owner review",IF(K61="Revoked","Revoked—do not use","Review status")))))))</f>
        <v/>
      </c>
    </row>
    <row r="62" ht="32" customHeight="1">
      <c r="A62" s="11" t="n"/>
      <c r="B62" s="11" t="n"/>
      <c r="C62" s="11" t="n"/>
      <c r="D62" s="11" t="n"/>
      <c r="E62" s="11" t="n"/>
      <c r="F62" s="12" t="n"/>
      <c r="G62" s="12" t="n"/>
      <c r="H62" s="11" t="n"/>
      <c r="I62" s="11" t="n"/>
      <c r="J62" s="11" t="n"/>
      <c r="K62" s="5">
        <f>IF(COUNTA(A62:J62)=0,"",IF(OR(A62="",B62="",C62="",D62="",F62="",H62="",I62=""),"Incomplete",IF(NOT(ISNUMBER(F62)),"Incomplete",IF(AND(G62&lt;&gt;"",NOT(ISNUMBER(G62))),"Incomplete",IF(AND(ISNUMBER(G62),G62&lt;F62),"Incomplete",IF(H62&lt;&gt;"Active",H62,IF(F62&gt;TODAY(),"Not Yet Valid",IF(AND(G62&lt;&gt;"",G62&lt;TODAY()),"Expired","Active"))))))))</f>
        <v/>
      </c>
      <c r="L62" s="5">
        <f>IF(A62="","",IF(K62="Incomplete","Complete required fields—review",IF(K62="Active",IF(G62="","No end date—confirm as needed",IF(IFERROR(G62&lt;=TODAY()+Assumptions!$B$4,FALSE),"Expiry approaching—review","Ready for pickup check")),IF(K62="Not Yet Valid","Not valid yet—review",IF(K62="Expired","Expired—do not use without owner review",IF(K62="Paused","Paused—owner review",IF(K62="Revoked","Revoked—do not use","Review status")))))))</f>
        <v/>
      </c>
    </row>
    <row r="63" ht="32" customHeight="1">
      <c r="A63" s="11" t="n"/>
      <c r="B63" s="11" t="n"/>
      <c r="C63" s="11" t="n"/>
      <c r="D63" s="11" t="n"/>
      <c r="E63" s="11" t="n"/>
      <c r="F63" s="12" t="n"/>
      <c r="G63" s="12" t="n"/>
      <c r="H63" s="11" t="n"/>
      <c r="I63" s="11" t="n"/>
      <c r="J63" s="11" t="n"/>
      <c r="K63" s="7">
        <f>IF(COUNTA(A63:J63)=0,"",IF(OR(A63="",B63="",C63="",D63="",F63="",H63="",I63=""),"Incomplete",IF(NOT(ISNUMBER(F63)),"Incomplete",IF(AND(G63&lt;&gt;"",NOT(ISNUMBER(G63))),"Incomplete",IF(AND(ISNUMBER(G63),G63&lt;F63),"Incomplete",IF(H63&lt;&gt;"Active",H63,IF(F63&gt;TODAY(),"Not Yet Valid",IF(AND(G63&lt;&gt;"",G63&lt;TODAY()),"Expired","Active"))))))))</f>
        <v/>
      </c>
      <c r="L63" s="7">
        <f>IF(A63="","",IF(K63="Incomplete","Complete required fields—review",IF(K63="Active",IF(G63="","No end date—confirm as needed",IF(IFERROR(G63&lt;=TODAY()+Assumptions!$B$4,FALSE),"Expiry approaching—review","Ready for pickup check")),IF(K63="Not Yet Valid","Not valid yet—review",IF(K63="Expired","Expired—do not use without owner review",IF(K63="Paused","Paused—owner review",IF(K63="Revoked","Revoked—do not use","Review status")))))))</f>
        <v/>
      </c>
    </row>
    <row r="64" ht="32" customHeight="1">
      <c r="A64" s="11" t="n"/>
      <c r="B64" s="11" t="n"/>
      <c r="C64" s="11" t="n"/>
      <c r="D64" s="11" t="n"/>
      <c r="E64" s="11" t="n"/>
      <c r="F64" s="12" t="n"/>
      <c r="G64" s="12" t="n"/>
      <c r="H64" s="11" t="n"/>
      <c r="I64" s="11" t="n"/>
      <c r="J64" s="11" t="n"/>
      <c r="K64" s="5">
        <f>IF(COUNTA(A64:J64)=0,"",IF(OR(A64="",B64="",C64="",D64="",F64="",H64="",I64=""),"Incomplete",IF(NOT(ISNUMBER(F64)),"Incomplete",IF(AND(G64&lt;&gt;"",NOT(ISNUMBER(G64))),"Incomplete",IF(AND(ISNUMBER(G64),G64&lt;F64),"Incomplete",IF(H64&lt;&gt;"Active",H64,IF(F64&gt;TODAY(),"Not Yet Valid",IF(AND(G64&lt;&gt;"",G64&lt;TODAY()),"Expired","Active"))))))))</f>
        <v/>
      </c>
      <c r="L64" s="5">
        <f>IF(A64="","",IF(K64="Incomplete","Complete required fields—review",IF(K64="Active",IF(G64="","No end date—confirm as needed",IF(IFERROR(G64&lt;=TODAY()+Assumptions!$B$4,FALSE),"Expiry approaching—review","Ready for pickup check")),IF(K64="Not Yet Valid","Not valid yet—review",IF(K64="Expired","Expired—do not use without owner review",IF(K64="Paused","Paused—owner review",IF(K64="Revoked","Revoked—do not use","Review status")))))))</f>
        <v/>
      </c>
    </row>
    <row r="65" ht="32" customHeight="1">
      <c r="A65" s="11" t="n"/>
      <c r="B65" s="11" t="n"/>
      <c r="C65" s="11" t="n"/>
      <c r="D65" s="11" t="n"/>
      <c r="E65" s="11" t="n"/>
      <c r="F65" s="12" t="n"/>
      <c r="G65" s="12" t="n"/>
      <c r="H65" s="11" t="n"/>
      <c r="I65" s="11" t="n"/>
      <c r="J65" s="11" t="n"/>
      <c r="K65" s="7">
        <f>IF(COUNTA(A65:J65)=0,"",IF(OR(A65="",B65="",C65="",D65="",F65="",H65="",I65=""),"Incomplete",IF(NOT(ISNUMBER(F65)),"Incomplete",IF(AND(G65&lt;&gt;"",NOT(ISNUMBER(G65))),"Incomplete",IF(AND(ISNUMBER(G65),G65&lt;F65),"Incomplete",IF(H65&lt;&gt;"Active",H65,IF(F65&gt;TODAY(),"Not Yet Valid",IF(AND(G65&lt;&gt;"",G65&lt;TODAY()),"Expired","Active"))))))))</f>
        <v/>
      </c>
      <c r="L65" s="7">
        <f>IF(A65="","",IF(K65="Incomplete","Complete required fields—review",IF(K65="Active",IF(G65="","No end date—confirm as needed",IF(IFERROR(G65&lt;=TODAY()+Assumptions!$B$4,FALSE),"Expiry approaching—review","Ready for pickup check")),IF(K65="Not Yet Valid","Not valid yet—review",IF(K65="Expired","Expired—do not use without owner review",IF(K65="Paused","Paused—owner review",IF(K65="Revoked","Revoked—do not use","Review status")))))))</f>
        <v/>
      </c>
    </row>
    <row r="66" ht="32" customHeight="1">
      <c r="A66" s="11" t="n"/>
      <c r="B66" s="11" t="n"/>
      <c r="C66" s="11" t="n"/>
      <c r="D66" s="11" t="n"/>
      <c r="E66" s="11" t="n"/>
      <c r="F66" s="12" t="n"/>
      <c r="G66" s="12" t="n"/>
      <c r="H66" s="11" t="n"/>
      <c r="I66" s="11" t="n"/>
      <c r="J66" s="11" t="n"/>
      <c r="K66" s="5">
        <f>IF(COUNTA(A66:J66)=0,"",IF(OR(A66="",B66="",C66="",D66="",F66="",H66="",I66=""),"Incomplete",IF(NOT(ISNUMBER(F66)),"Incomplete",IF(AND(G66&lt;&gt;"",NOT(ISNUMBER(G66))),"Incomplete",IF(AND(ISNUMBER(G66),G66&lt;F66),"Incomplete",IF(H66&lt;&gt;"Active",H66,IF(F66&gt;TODAY(),"Not Yet Valid",IF(AND(G66&lt;&gt;"",G66&lt;TODAY()),"Expired","Active"))))))))</f>
        <v/>
      </c>
      <c r="L66" s="5">
        <f>IF(A66="","",IF(K66="Incomplete","Complete required fields—review",IF(K66="Active",IF(G66="","No end date—confirm as needed",IF(IFERROR(G66&lt;=TODAY()+Assumptions!$B$4,FALSE),"Expiry approaching—review","Ready for pickup check")),IF(K66="Not Yet Valid","Not valid yet—review",IF(K66="Expired","Expired—do not use without owner review",IF(K66="Paused","Paused—owner review",IF(K66="Revoked","Revoked—do not use","Review status")))))))</f>
        <v/>
      </c>
    </row>
    <row r="67" ht="32" customHeight="1">
      <c r="A67" s="11" t="n"/>
      <c r="B67" s="11" t="n"/>
      <c r="C67" s="11" t="n"/>
      <c r="D67" s="11" t="n"/>
      <c r="E67" s="11" t="n"/>
      <c r="F67" s="12" t="n"/>
      <c r="G67" s="12" t="n"/>
      <c r="H67" s="11" t="n"/>
      <c r="I67" s="11" t="n"/>
      <c r="J67" s="11" t="n"/>
      <c r="K67" s="7">
        <f>IF(COUNTA(A67:J67)=0,"",IF(OR(A67="",B67="",C67="",D67="",F67="",H67="",I67=""),"Incomplete",IF(NOT(ISNUMBER(F67)),"Incomplete",IF(AND(G67&lt;&gt;"",NOT(ISNUMBER(G67))),"Incomplete",IF(AND(ISNUMBER(G67),G67&lt;F67),"Incomplete",IF(H67&lt;&gt;"Active",H67,IF(F67&gt;TODAY(),"Not Yet Valid",IF(AND(G67&lt;&gt;"",G67&lt;TODAY()),"Expired","Active"))))))))</f>
        <v/>
      </c>
      <c r="L67" s="7">
        <f>IF(A67="","",IF(K67="Incomplete","Complete required fields—review",IF(K67="Active",IF(G67="","No end date—confirm as needed",IF(IFERROR(G67&lt;=TODAY()+Assumptions!$B$4,FALSE),"Expiry approaching—review","Ready for pickup check")),IF(K67="Not Yet Valid","Not valid yet—review",IF(K67="Expired","Expired—do not use without owner review",IF(K67="Paused","Paused—owner review",IF(K67="Revoked","Revoked—do not use","Review status")))))))</f>
        <v/>
      </c>
    </row>
    <row r="68" ht="32" customHeight="1">
      <c r="A68" s="11" t="n"/>
      <c r="B68" s="11" t="n"/>
      <c r="C68" s="11" t="n"/>
      <c r="D68" s="11" t="n"/>
      <c r="E68" s="11" t="n"/>
      <c r="F68" s="12" t="n"/>
      <c r="G68" s="12" t="n"/>
      <c r="H68" s="11" t="n"/>
      <c r="I68" s="11" t="n"/>
      <c r="J68" s="11" t="n"/>
      <c r="K68" s="5">
        <f>IF(COUNTA(A68:J68)=0,"",IF(OR(A68="",B68="",C68="",D68="",F68="",H68="",I68=""),"Incomplete",IF(NOT(ISNUMBER(F68)),"Incomplete",IF(AND(G68&lt;&gt;"",NOT(ISNUMBER(G68))),"Incomplete",IF(AND(ISNUMBER(G68),G68&lt;F68),"Incomplete",IF(H68&lt;&gt;"Active",H68,IF(F68&gt;TODAY(),"Not Yet Valid",IF(AND(G68&lt;&gt;"",G68&lt;TODAY()),"Expired","Active"))))))))</f>
        <v/>
      </c>
      <c r="L68" s="5">
        <f>IF(A68="","",IF(K68="Incomplete","Complete required fields—review",IF(K68="Active",IF(G68="","No end date—confirm as needed",IF(IFERROR(G68&lt;=TODAY()+Assumptions!$B$4,FALSE),"Expiry approaching—review","Ready for pickup check")),IF(K68="Not Yet Valid","Not valid yet—review",IF(K68="Expired","Expired—do not use without owner review",IF(K68="Paused","Paused—owner review",IF(K68="Revoked","Revoked—do not use","Review status")))))))</f>
        <v/>
      </c>
    </row>
    <row r="69" ht="32" customHeight="1">
      <c r="A69" s="11" t="n"/>
      <c r="B69" s="11" t="n"/>
      <c r="C69" s="11" t="n"/>
      <c r="D69" s="11" t="n"/>
      <c r="E69" s="11" t="n"/>
      <c r="F69" s="12" t="n"/>
      <c r="G69" s="12" t="n"/>
      <c r="H69" s="11" t="n"/>
      <c r="I69" s="11" t="n"/>
      <c r="J69" s="11" t="n"/>
      <c r="K69" s="7">
        <f>IF(COUNTA(A69:J69)=0,"",IF(OR(A69="",B69="",C69="",D69="",F69="",H69="",I69=""),"Incomplete",IF(NOT(ISNUMBER(F69)),"Incomplete",IF(AND(G69&lt;&gt;"",NOT(ISNUMBER(G69))),"Incomplete",IF(AND(ISNUMBER(G69),G69&lt;F69),"Incomplete",IF(H69&lt;&gt;"Active",H69,IF(F69&gt;TODAY(),"Not Yet Valid",IF(AND(G69&lt;&gt;"",G69&lt;TODAY()),"Expired","Active"))))))))</f>
        <v/>
      </c>
      <c r="L69" s="7">
        <f>IF(A69="","",IF(K69="Incomplete","Complete required fields—review",IF(K69="Active",IF(G69="","No end date—confirm as needed",IF(IFERROR(G69&lt;=TODAY()+Assumptions!$B$4,FALSE),"Expiry approaching—review","Ready for pickup check")),IF(K69="Not Yet Valid","Not valid yet—review",IF(K69="Expired","Expired—do not use without owner review",IF(K69="Paused","Paused—owner review",IF(K69="Revoked","Revoked—do not use","Review status")))))))</f>
        <v/>
      </c>
    </row>
    <row r="70" ht="32" customHeight="1">
      <c r="A70" s="11" t="n"/>
      <c r="B70" s="11" t="n"/>
      <c r="C70" s="11" t="n"/>
      <c r="D70" s="11" t="n"/>
      <c r="E70" s="11" t="n"/>
      <c r="F70" s="12" t="n"/>
      <c r="G70" s="12" t="n"/>
      <c r="H70" s="11" t="n"/>
      <c r="I70" s="11" t="n"/>
      <c r="J70" s="11" t="n"/>
      <c r="K70" s="5">
        <f>IF(COUNTA(A70:J70)=0,"",IF(OR(A70="",B70="",C70="",D70="",F70="",H70="",I70=""),"Incomplete",IF(NOT(ISNUMBER(F70)),"Incomplete",IF(AND(G70&lt;&gt;"",NOT(ISNUMBER(G70))),"Incomplete",IF(AND(ISNUMBER(G70),G70&lt;F70),"Incomplete",IF(H70&lt;&gt;"Active",H70,IF(F70&gt;TODAY(),"Not Yet Valid",IF(AND(G70&lt;&gt;"",G70&lt;TODAY()),"Expired","Active"))))))))</f>
        <v/>
      </c>
      <c r="L70" s="5">
        <f>IF(A70="","",IF(K70="Incomplete","Complete required fields—review",IF(K70="Active",IF(G70="","No end date—confirm as needed",IF(IFERROR(G70&lt;=TODAY()+Assumptions!$B$4,FALSE),"Expiry approaching—review","Ready for pickup check")),IF(K70="Not Yet Valid","Not valid yet—review",IF(K70="Expired","Expired—do not use without owner review",IF(K70="Paused","Paused—owner review",IF(K70="Revoked","Revoked—do not use","Review status")))))))</f>
        <v/>
      </c>
    </row>
    <row r="71" ht="32" customHeight="1">
      <c r="A71" s="11" t="n"/>
      <c r="B71" s="11" t="n"/>
      <c r="C71" s="11" t="n"/>
      <c r="D71" s="11" t="n"/>
      <c r="E71" s="11" t="n"/>
      <c r="F71" s="12" t="n"/>
      <c r="G71" s="12" t="n"/>
      <c r="H71" s="11" t="n"/>
      <c r="I71" s="11" t="n"/>
      <c r="J71" s="11" t="n"/>
      <c r="K71" s="7">
        <f>IF(COUNTA(A71:J71)=0,"",IF(OR(A71="",B71="",C71="",D71="",F71="",H71="",I71=""),"Incomplete",IF(NOT(ISNUMBER(F71)),"Incomplete",IF(AND(G71&lt;&gt;"",NOT(ISNUMBER(G71))),"Incomplete",IF(AND(ISNUMBER(G71),G71&lt;F71),"Incomplete",IF(H71&lt;&gt;"Active",H71,IF(F71&gt;TODAY(),"Not Yet Valid",IF(AND(G71&lt;&gt;"",G71&lt;TODAY()),"Expired","Active"))))))))</f>
        <v/>
      </c>
      <c r="L71" s="7">
        <f>IF(A71="","",IF(K71="Incomplete","Complete required fields—review",IF(K71="Active",IF(G71="","No end date—confirm as needed",IF(IFERROR(G71&lt;=TODAY()+Assumptions!$B$4,FALSE),"Expiry approaching—review","Ready for pickup check")),IF(K71="Not Yet Valid","Not valid yet—review",IF(K71="Expired","Expired—do not use without owner review",IF(K71="Paused","Paused—owner review",IF(K71="Revoked","Revoked—do not use","Review status")))))))</f>
        <v/>
      </c>
    </row>
    <row r="72" ht="32" customHeight="1">
      <c r="A72" s="11" t="n"/>
      <c r="B72" s="11" t="n"/>
      <c r="C72" s="11" t="n"/>
      <c r="D72" s="11" t="n"/>
      <c r="E72" s="11" t="n"/>
      <c r="F72" s="12" t="n"/>
      <c r="G72" s="12" t="n"/>
      <c r="H72" s="11" t="n"/>
      <c r="I72" s="11" t="n"/>
      <c r="J72" s="11" t="n"/>
      <c r="K72" s="5">
        <f>IF(COUNTA(A72:J72)=0,"",IF(OR(A72="",B72="",C72="",D72="",F72="",H72="",I72=""),"Incomplete",IF(NOT(ISNUMBER(F72)),"Incomplete",IF(AND(G72&lt;&gt;"",NOT(ISNUMBER(G72))),"Incomplete",IF(AND(ISNUMBER(G72),G72&lt;F72),"Incomplete",IF(H72&lt;&gt;"Active",H72,IF(F72&gt;TODAY(),"Not Yet Valid",IF(AND(G72&lt;&gt;"",G72&lt;TODAY()),"Expired","Active"))))))))</f>
        <v/>
      </c>
      <c r="L72" s="5">
        <f>IF(A72="","",IF(K72="Incomplete","Complete required fields—review",IF(K72="Active",IF(G72="","No end date—confirm as needed",IF(IFERROR(G72&lt;=TODAY()+Assumptions!$B$4,FALSE),"Expiry approaching—review","Ready for pickup check")),IF(K72="Not Yet Valid","Not valid yet—review",IF(K72="Expired","Expired—do not use without owner review",IF(K72="Paused","Paused—owner review",IF(K72="Revoked","Revoked—do not use","Review status")))))))</f>
        <v/>
      </c>
    </row>
    <row r="73" ht="32" customHeight="1">
      <c r="A73" s="11" t="n"/>
      <c r="B73" s="11" t="n"/>
      <c r="C73" s="11" t="n"/>
      <c r="D73" s="11" t="n"/>
      <c r="E73" s="11" t="n"/>
      <c r="F73" s="12" t="n"/>
      <c r="G73" s="12" t="n"/>
      <c r="H73" s="11" t="n"/>
      <c r="I73" s="11" t="n"/>
      <c r="J73" s="11" t="n"/>
      <c r="K73" s="7">
        <f>IF(COUNTA(A73:J73)=0,"",IF(OR(A73="",B73="",C73="",D73="",F73="",H73="",I73=""),"Incomplete",IF(NOT(ISNUMBER(F73)),"Incomplete",IF(AND(G73&lt;&gt;"",NOT(ISNUMBER(G73))),"Incomplete",IF(AND(ISNUMBER(G73),G73&lt;F73),"Incomplete",IF(H73&lt;&gt;"Active",H73,IF(F73&gt;TODAY(),"Not Yet Valid",IF(AND(G73&lt;&gt;"",G73&lt;TODAY()),"Expired","Active"))))))))</f>
        <v/>
      </c>
      <c r="L73" s="7">
        <f>IF(A73="","",IF(K73="Incomplete","Complete required fields—review",IF(K73="Active",IF(G73="","No end date—confirm as needed",IF(IFERROR(G73&lt;=TODAY()+Assumptions!$B$4,FALSE),"Expiry approaching—review","Ready for pickup check")),IF(K73="Not Yet Valid","Not valid yet—review",IF(K73="Expired","Expired—do not use without owner review",IF(K73="Paused","Paused—owner review",IF(K73="Revoked","Revoked—do not use","Review status")))))))</f>
        <v/>
      </c>
    </row>
    <row r="74" ht="32" customHeight="1">
      <c r="A74" s="11" t="n"/>
      <c r="B74" s="11" t="n"/>
      <c r="C74" s="11" t="n"/>
      <c r="D74" s="11" t="n"/>
      <c r="E74" s="11" t="n"/>
      <c r="F74" s="12" t="n"/>
      <c r="G74" s="12" t="n"/>
      <c r="H74" s="11" t="n"/>
      <c r="I74" s="11" t="n"/>
      <c r="J74" s="11" t="n"/>
      <c r="K74" s="5">
        <f>IF(COUNTA(A74:J74)=0,"",IF(OR(A74="",B74="",C74="",D74="",F74="",H74="",I74=""),"Incomplete",IF(NOT(ISNUMBER(F74)),"Incomplete",IF(AND(G74&lt;&gt;"",NOT(ISNUMBER(G74))),"Incomplete",IF(AND(ISNUMBER(G74),G74&lt;F74),"Incomplete",IF(H74&lt;&gt;"Active",H74,IF(F74&gt;TODAY(),"Not Yet Valid",IF(AND(G74&lt;&gt;"",G74&lt;TODAY()),"Expired","Active"))))))))</f>
        <v/>
      </c>
      <c r="L74" s="5">
        <f>IF(A74="","",IF(K74="Incomplete","Complete required fields—review",IF(K74="Active",IF(G74="","No end date—confirm as needed",IF(IFERROR(G74&lt;=TODAY()+Assumptions!$B$4,FALSE),"Expiry approaching—review","Ready for pickup check")),IF(K74="Not Yet Valid","Not valid yet—review",IF(K74="Expired","Expired—do not use without owner review",IF(K74="Paused","Paused—owner review",IF(K74="Revoked","Revoked—do not use","Review status")))))))</f>
        <v/>
      </c>
    </row>
    <row r="75" ht="32" customHeight="1">
      <c r="A75" s="11" t="n"/>
      <c r="B75" s="11" t="n"/>
      <c r="C75" s="11" t="n"/>
      <c r="D75" s="11" t="n"/>
      <c r="E75" s="11" t="n"/>
      <c r="F75" s="12" t="n"/>
      <c r="G75" s="12" t="n"/>
      <c r="H75" s="11" t="n"/>
      <c r="I75" s="11" t="n"/>
      <c r="J75" s="11" t="n"/>
      <c r="K75" s="7">
        <f>IF(COUNTA(A75:J75)=0,"",IF(OR(A75="",B75="",C75="",D75="",F75="",H75="",I75=""),"Incomplete",IF(NOT(ISNUMBER(F75)),"Incomplete",IF(AND(G75&lt;&gt;"",NOT(ISNUMBER(G75))),"Incomplete",IF(AND(ISNUMBER(G75),G75&lt;F75),"Incomplete",IF(H75&lt;&gt;"Active",H75,IF(F75&gt;TODAY(),"Not Yet Valid",IF(AND(G75&lt;&gt;"",G75&lt;TODAY()),"Expired","Active"))))))))</f>
        <v/>
      </c>
      <c r="L75" s="7">
        <f>IF(A75="","",IF(K75="Incomplete","Complete required fields—review",IF(K75="Active",IF(G75="","No end date—confirm as needed",IF(IFERROR(G75&lt;=TODAY()+Assumptions!$B$4,FALSE),"Expiry approaching—review","Ready for pickup check")),IF(K75="Not Yet Valid","Not valid yet—review",IF(K75="Expired","Expired—do not use without owner review",IF(K75="Paused","Paused—owner review",IF(K75="Revoked","Revoked—do not use","Review status")))))))</f>
        <v/>
      </c>
    </row>
    <row r="76" ht="32" customHeight="1">
      <c r="A76" s="11" t="n"/>
      <c r="B76" s="11" t="n"/>
      <c r="C76" s="11" t="n"/>
      <c r="D76" s="11" t="n"/>
      <c r="E76" s="11" t="n"/>
      <c r="F76" s="12" t="n"/>
      <c r="G76" s="12" t="n"/>
      <c r="H76" s="11" t="n"/>
      <c r="I76" s="11" t="n"/>
      <c r="J76" s="11" t="n"/>
      <c r="K76" s="5">
        <f>IF(COUNTA(A76:J76)=0,"",IF(OR(A76="",B76="",C76="",D76="",F76="",H76="",I76=""),"Incomplete",IF(NOT(ISNUMBER(F76)),"Incomplete",IF(AND(G76&lt;&gt;"",NOT(ISNUMBER(G76))),"Incomplete",IF(AND(ISNUMBER(G76),G76&lt;F76),"Incomplete",IF(H76&lt;&gt;"Active",H76,IF(F76&gt;TODAY(),"Not Yet Valid",IF(AND(G76&lt;&gt;"",G76&lt;TODAY()),"Expired","Active"))))))))</f>
        <v/>
      </c>
      <c r="L76" s="5">
        <f>IF(A76="","",IF(K76="Incomplete","Complete required fields—review",IF(K76="Active",IF(G76="","No end date—confirm as needed",IF(IFERROR(G76&lt;=TODAY()+Assumptions!$B$4,FALSE),"Expiry approaching—review","Ready for pickup check")),IF(K76="Not Yet Valid","Not valid yet—review",IF(K76="Expired","Expired—do not use without owner review",IF(K76="Paused","Paused—owner review",IF(K76="Revoked","Revoked—do not use","Review status")))))))</f>
        <v/>
      </c>
    </row>
    <row r="77" ht="32" customHeight="1">
      <c r="A77" s="11" t="n"/>
      <c r="B77" s="11" t="n"/>
      <c r="C77" s="11" t="n"/>
      <c r="D77" s="11" t="n"/>
      <c r="E77" s="11" t="n"/>
      <c r="F77" s="12" t="n"/>
      <c r="G77" s="12" t="n"/>
      <c r="H77" s="11" t="n"/>
      <c r="I77" s="11" t="n"/>
      <c r="J77" s="11" t="n"/>
      <c r="K77" s="7">
        <f>IF(COUNTA(A77:J77)=0,"",IF(OR(A77="",B77="",C77="",D77="",F77="",H77="",I77=""),"Incomplete",IF(NOT(ISNUMBER(F77)),"Incomplete",IF(AND(G77&lt;&gt;"",NOT(ISNUMBER(G77))),"Incomplete",IF(AND(ISNUMBER(G77),G77&lt;F77),"Incomplete",IF(H77&lt;&gt;"Active",H77,IF(F77&gt;TODAY(),"Not Yet Valid",IF(AND(G77&lt;&gt;"",G77&lt;TODAY()),"Expired","Active"))))))))</f>
        <v/>
      </c>
      <c r="L77" s="7">
        <f>IF(A77="","",IF(K77="Incomplete","Complete required fields—review",IF(K77="Active",IF(G77="","No end date—confirm as needed",IF(IFERROR(G77&lt;=TODAY()+Assumptions!$B$4,FALSE),"Expiry approaching—review","Ready for pickup check")),IF(K77="Not Yet Valid","Not valid yet—review",IF(K77="Expired","Expired—do not use without owner review",IF(K77="Paused","Paused—owner review",IF(K77="Revoked","Revoked—do not use","Review status")))))))</f>
        <v/>
      </c>
    </row>
    <row r="78" ht="32" customHeight="1">
      <c r="A78" s="11" t="n"/>
      <c r="B78" s="11" t="n"/>
      <c r="C78" s="11" t="n"/>
      <c r="D78" s="11" t="n"/>
      <c r="E78" s="11" t="n"/>
      <c r="F78" s="12" t="n"/>
      <c r="G78" s="12" t="n"/>
      <c r="H78" s="11" t="n"/>
      <c r="I78" s="11" t="n"/>
      <c r="J78" s="11" t="n"/>
      <c r="K78" s="5">
        <f>IF(COUNTA(A78:J78)=0,"",IF(OR(A78="",B78="",C78="",D78="",F78="",H78="",I78=""),"Incomplete",IF(NOT(ISNUMBER(F78)),"Incomplete",IF(AND(G78&lt;&gt;"",NOT(ISNUMBER(G78))),"Incomplete",IF(AND(ISNUMBER(G78),G78&lt;F78),"Incomplete",IF(H78&lt;&gt;"Active",H78,IF(F78&gt;TODAY(),"Not Yet Valid",IF(AND(G78&lt;&gt;"",G78&lt;TODAY()),"Expired","Active"))))))))</f>
        <v/>
      </c>
      <c r="L78" s="5">
        <f>IF(A78="","",IF(K78="Incomplete","Complete required fields—review",IF(K78="Active",IF(G78="","No end date—confirm as needed",IF(IFERROR(G78&lt;=TODAY()+Assumptions!$B$4,FALSE),"Expiry approaching—review","Ready for pickup check")),IF(K78="Not Yet Valid","Not valid yet—review",IF(K78="Expired","Expired—do not use without owner review",IF(K78="Paused","Paused—owner review",IF(K78="Revoked","Revoked—do not use","Review status")))))))</f>
        <v/>
      </c>
    </row>
    <row r="79" ht="32" customHeight="1">
      <c r="A79" s="11" t="n"/>
      <c r="B79" s="11" t="n"/>
      <c r="C79" s="11" t="n"/>
      <c r="D79" s="11" t="n"/>
      <c r="E79" s="11" t="n"/>
      <c r="F79" s="12" t="n"/>
      <c r="G79" s="12" t="n"/>
      <c r="H79" s="11" t="n"/>
      <c r="I79" s="11" t="n"/>
      <c r="J79" s="11" t="n"/>
      <c r="K79" s="7">
        <f>IF(COUNTA(A79:J79)=0,"",IF(OR(A79="",B79="",C79="",D79="",F79="",H79="",I79=""),"Incomplete",IF(NOT(ISNUMBER(F79)),"Incomplete",IF(AND(G79&lt;&gt;"",NOT(ISNUMBER(G79))),"Incomplete",IF(AND(ISNUMBER(G79),G79&lt;F79),"Incomplete",IF(H79&lt;&gt;"Active",H79,IF(F79&gt;TODAY(),"Not Yet Valid",IF(AND(G79&lt;&gt;"",G79&lt;TODAY()),"Expired","Active"))))))))</f>
        <v/>
      </c>
      <c r="L79" s="7">
        <f>IF(A79="","",IF(K79="Incomplete","Complete required fields—review",IF(K79="Active",IF(G79="","No end date—confirm as needed",IF(IFERROR(G79&lt;=TODAY()+Assumptions!$B$4,FALSE),"Expiry approaching—review","Ready for pickup check")),IF(K79="Not Yet Valid","Not valid yet—review",IF(K79="Expired","Expired—do not use without owner review",IF(K79="Paused","Paused—owner review",IF(K79="Revoked","Revoked—do not use","Review status")))))))</f>
        <v/>
      </c>
    </row>
    <row r="80" ht="32" customHeight="1">
      <c r="A80" s="11" t="n"/>
      <c r="B80" s="11" t="n"/>
      <c r="C80" s="11" t="n"/>
      <c r="D80" s="11" t="n"/>
      <c r="E80" s="11" t="n"/>
      <c r="F80" s="12" t="n"/>
      <c r="G80" s="12" t="n"/>
      <c r="H80" s="11" t="n"/>
      <c r="I80" s="11" t="n"/>
      <c r="J80" s="11" t="n"/>
      <c r="K80" s="5">
        <f>IF(COUNTA(A80:J80)=0,"",IF(OR(A80="",B80="",C80="",D80="",F80="",H80="",I80=""),"Incomplete",IF(NOT(ISNUMBER(F80)),"Incomplete",IF(AND(G80&lt;&gt;"",NOT(ISNUMBER(G80))),"Incomplete",IF(AND(ISNUMBER(G80),G80&lt;F80),"Incomplete",IF(H80&lt;&gt;"Active",H80,IF(F80&gt;TODAY(),"Not Yet Valid",IF(AND(G80&lt;&gt;"",G80&lt;TODAY()),"Expired","Active"))))))))</f>
        <v/>
      </c>
      <c r="L80" s="5">
        <f>IF(A80="","",IF(K80="Incomplete","Complete required fields—review",IF(K80="Active",IF(G80="","No end date—confirm as needed",IF(IFERROR(G80&lt;=TODAY()+Assumptions!$B$4,FALSE),"Expiry approaching—review","Ready for pickup check")),IF(K80="Not Yet Valid","Not valid yet—review",IF(K80="Expired","Expired—do not use without owner review",IF(K80="Paused","Paused—owner review",IF(K80="Revoked","Revoked—do not use","Review status")))))))</f>
        <v/>
      </c>
    </row>
    <row r="81" ht="32" customHeight="1">
      <c r="A81" s="11" t="n"/>
      <c r="B81" s="11" t="n"/>
      <c r="C81" s="11" t="n"/>
      <c r="D81" s="11" t="n"/>
      <c r="E81" s="11" t="n"/>
      <c r="F81" s="12" t="n"/>
      <c r="G81" s="12" t="n"/>
      <c r="H81" s="11" t="n"/>
      <c r="I81" s="11" t="n"/>
      <c r="J81" s="11" t="n"/>
      <c r="K81" s="7">
        <f>IF(COUNTA(A81:J81)=0,"",IF(OR(A81="",B81="",C81="",D81="",F81="",H81="",I81=""),"Incomplete",IF(NOT(ISNUMBER(F81)),"Incomplete",IF(AND(G81&lt;&gt;"",NOT(ISNUMBER(G81))),"Incomplete",IF(AND(ISNUMBER(G81),G81&lt;F81),"Incomplete",IF(H81&lt;&gt;"Active",H81,IF(F81&gt;TODAY(),"Not Yet Valid",IF(AND(G81&lt;&gt;"",G81&lt;TODAY()),"Expired","Active"))))))))</f>
        <v/>
      </c>
      <c r="L81" s="7">
        <f>IF(A81="","",IF(K81="Incomplete","Complete required fields—review",IF(K81="Active",IF(G81="","No end date—confirm as needed",IF(IFERROR(G81&lt;=TODAY()+Assumptions!$B$4,FALSE),"Expiry approaching—review","Ready for pickup check")),IF(K81="Not Yet Valid","Not valid yet—review",IF(K81="Expired","Expired—do not use without owner review",IF(K81="Paused","Paused—owner review",IF(K81="Revoked","Revoked—do not use","Review status")))))))</f>
        <v/>
      </c>
    </row>
    <row r="82" ht="32" customHeight="1">
      <c r="A82" s="11" t="n"/>
      <c r="B82" s="11" t="n"/>
      <c r="C82" s="11" t="n"/>
      <c r="D82" s="11" t="n"/>
      <c r="E82" s="11" t="n"/>
      <c r="F82" s="12" t="n"/>
      <c r="G82" s="12" t="n"/>
      <c r="H82" s="11" t="n"/>
      <c r="I82" s="11" t="n"/>
      <c r="J82" s="11" t="n"/>
      <c r="K82" s="5">
        <f>IF(COUNTA(A82:J82)=0,"",IF(OR(A82="",B82="",C82="",D82="",F82="",H82="",I82=""),"Incomplete",IF(NOT(ISNUMBER(F82)),"Incomplete",IF(AND(G82&lt;&gt;"",NOT(ISNUMBER(G82))),"Incomplete",IF(AND(ISNUMBER(G82),G82&lt;F82),"Incomplete",IF(H82&lt;&gt;"Active",H82,IF(F82&gt;TODAY(),"Not Yet Valid",IF(AND(G82&lt;&gt;"",G82&lt;TODAY()),"Expired","Active"))))))))</f>
        <v/>
      </c>
      <c r="L82" s="5">
        <f>IF(A82="","",IF(K82="Incomplete","Complete required fields—review",IF(K82="Active",IF(G82="","No end date—confirm as needed",IF(IFERROR(G82&lt;=TODAY()+Assumptions!$B$4,FALSE),"Expiry approaching—review","Ready for pickup check")),IF(K82="Not Yet Valid","Not valid yet—review",IF(K82="Expired","Expired—do not use without owner review",IF(K82="Paused","Paused—owner review",IF(K82="Revoked","Revoked—do not use","Review status")))))))</f>
        <v/>
      </c>
    </row>
    <row r="83" ht="32" customHeight="1">
      <c r="A83" s="11" t="n"/>
      <c r="B83" s="11" t="n"/>
      <c r="C83" s="11" t="n"/>
      <c r="D83" s="11" t="n"/>
      <c r="E83" s="11" t="n"/>
      <c r="F83" s="12" t="n"/>
      <c r="G83" s="12" t="n"/>
      <c r="H83" s="11" t="n"/>
      <c r="I83" s="11" t="n"/>
      <c r="J83" s="11" t="n"/>
      <c r="K83" s="7">
        <f>IF(COUNTA(A83:J83)=0,"",IF(OR(A83="",B83="",C83="",D83="",F83="",H83="",I83=""),"Incomplete",IF(NOT(ISNUMBER(F83)),"Incomplete",IF(AND(G83&lt;&gt;"",NOT(ISNUMBER(G83))),"Incomplete",IF(AND(ISNUMBER(G83),G83&lt;F83),"Incomplete",IF(H83&lt;&gt;"Active",H83,IF(F83&gt;TODAY(),"Not Yet Valid",IF(AND(G83&lt;&gt;"",G83&lt;TODAY()),"Expired","Active"))))))))</f>
        <v/>
      </c>
      <c r="L83" s="7">
        <f>IF(A83="","",IF(K83="Incomplete","Complete required fields—review",IF(K83="Active",IF(G83="","No end date—confirm as needed",IF(IFERROR(G83&lt;=TODAY()+Assumptions!$B$4,FALSE),"Expiry approaching—review","Ready for pickup check")),IF(K83="Not Yet Valid","Not valid yet—review",IF(K83="Expired","Expired—do not use without owner review",IF(K83="Paused","Paused—owner review",IF(K83="Revoked","Revoked—do not use","Review status")))))))</f>
        <v/>
      </c>
    </row>
    <row r="84" ht="32" customHeight="1">
      <c r="A84" s="11" t="n"/>
      <c r="B84" s="11" t="n"/>
      <c r="C84" s="11" t="n"/>
      <c r="D84" s="11" t="n"/>
      <c r="E84" s="11" t="n"/>
      <c r="F84" s="12" t="n"/>
      <c r="G84" s="12" t="n"/>
      <c r="H84" s="11" t="n"/>
      <c r="I84" s="11" t="n"/>
      <c r="J84" s="11" t="n"/>
      <c r="K84" s="5">
        <f>IF(COUNTA(A84:J84)=0,"",IF(OR(A84="",B84="",C84="",D84="",F84="",H84="",I84=""),"Incomplete",IF(NOT(ISNUMBER(F84)),"Incomplete",IF(AND(G84&lt;&gt;"",NOT(ISNUMBER(G84))),"Incomplete",IF(AND(ISNUMBER(G84),G84&lt;F84),"Incomplete",IF(H84&lt;&gt;"Active",H84,IF(F84&gt;TODAY(),"Not Yet Valid",IF(AND(G84&lt;&gt;"",G84&lt;TODAY()),"Expired","Active"))))))))</f>
        <v/>
      </c>
      <c r="L84" s="5">
        <f>IF(A84="","",IF(K84="Incomplete","Complete required fields—review",IF(K84="Active",IF(G84="","No end date—confirm as needed",IF(IFERROR(G84&lt;=TODAY()+Assumptions!$B$4,FALSE),"Expiry approaching—review","Ready for pickup check")),IF(K84="Not Yet Valid","Not valid yet—review",IF(K84="Expired","Expired—do not use without owner review",IF(K84="Paused","Paused—owner review",IF(K84="Revoked","Revoked—do not use","Review status")))))))</f>
        <v/>
      </c>
    </row>
    <row r="85" ht="32" customHeight="1">
      <c r="A85" s="11" t="n"/>
      <c r="B85" s="11" t="n"/>
      <c r="C85" s="11" t="n"/>
      <c r="D85" s="11" t="n"/>
      <c r="E85" s="11" t="n"/>
      <c r="F85" s="12" t="n"/>
      <c r="G85" s="12" t="n"/>
      <c r="H85" s="11" t="n"/>
      <c r="I85" s="11" t="n"/>
      <c r="J85" s="11" t="n"/>
      <c r="K85" s="7">
        <f>IF(COUNTA(A85:J85)=0,"",IF(OR(A85="",B85="",C85="",D85="",F85="",H85="",I85=""),"Incomplete",IF(NOT(ISNUMBER(F85)),"Incomplete",IF(AND(G85&lt;&gt;"",NOT(ISNUMBER(G85))),"Incomplete",IF(AND(ISNUMBER(G85),G85&lt;F85),"Incomplete",IF(H85&lt;&gt;"Active",H85,IF(F85&gt;TODAY(),"Not Yet Valid",IF(AND(G85&lt;&gt;"",G85&lt;TODAY()),"Expired","Active"))))))))</f>
        <v/>
      </c>
      <c r="L85" s="7">
        <f>IF(A85="","",IF(K85="Incomplete","Complete required fields—review",IF(K85="Active",IF(G85="","No end date—confirm as needed",IF(IFERROR(G85&lt;=TODAY()+Assumptions!$B$4,FALSE),"Expiry approaching—review","Ready for pickup check")),IF(K85="Not Yet Valid","Not valid yet—review",IF(K85="Expired","Expired—do not use without owner review",IF(K85="Paused","Paused—owner review",IF(K85="Revoked","Revoked—do not use","Review status")))))))</f>
        <v/>
      </c>
    </row>
    <row r="86" ht="32" customHeight="1">
      <c r="A86" s="11" t="n"/>
      <c r="B86" s="11" t="n"/>
      <c r="C86" s="11" t="n"/>
      <c r="D86" s="11" t="n"/>
      <c r="E86" s="11" t="n"/>
      <c r="F86" s="12" t="n"/>
      <c r="G86" s="12" t="n"/>
      <c r="H86" s="11" t="n"/>
      <c r="I86" s="11" t="n"/>
      <c r="J86" s="11" t="n"/>
      <c r="K86" s="5">
        <f>IF(COUNTA(A86:J86)=0,"",IF(OR(A86="",B86="",C86="",D86="",F86="",H86="",I86=""),"Incomplete",IF(NOT(ISNUMBER(F86)),"Incomplete",IF(AND(G86&lt;&gt;"",NOT(ISNUMBER(G86))),"Incomplete",IF(AND(ISNUMBER(G86),G86&lt;F86),"Incomplete",IF(H86&lt;&gt;"Active",H86,IF(F86&gt;TODAY(),"Not Yet Valid",IF(AND(G86&lt;&gt;"",G86&lt;TODAY()),"Expired","Active"))))))))</f>
        <v/>
      </c>
      <c r="L86" s="5">
        <f>IF(A86="","",IF(K86="Incomplete","Complete required fields—review",IF(K86="Active",IF(G86="","No end date—confirm as needed",IF(IFERROR(G86&lt;=TODAY()+Assumptions!$B$4,FALSE),"Expiry approaching—review","Ready for pickup check")),IF(K86="Not Yet Valid","Not valid yet—review",IF(K86="Expired","Expired—do not use without owner review",IF(K86="Paused","Paused—owner review",IF(K86="Revoked","Revoked—do not use","Review status")))))))</f>
        <v/>
      </c>
    </row>
    <row r="87" ht="32" customHeight="1">
      <c r="A87" s="11" t="n"/>
      <c r="B87" s="11" t="n"/>
      <c r="C87" s="11" t="n"/>
      <c r="D87" s="11" t="n"/>
      <c r="E87" s="11" t="n"/>
      <c r="F87" s="12" t="n"/>
      <c r="G87" s="12" t="n"/>
      <c r="H87" s="11" t="n"/>
      <c r="I87" s="11" t="n"/>
      <c r="J87" s="11" t="n"/>
      <c r="K87" s="7">
        <f>IF(COUNTA(A87:J87)=0,"",IF(OR(A87="",B87="",C87="",D87="",F87="",H87="",I87=""),"Incomplete",IF(NOT(ISNUMBER(F87)),"Incomplete",IF(AND(G87&lt;&gt;"",NOT(ISNUMBER(G87))),"Incomplete",IF(AND(ISNUMBER(G87),G87&lt;F87),"Incomplete",IF(H87&lt;&gt;"Active",H87,IF(F87&gt;TODAY(),"Not Yet Valid",IF(AND(G87&lt;&gt;"",G87&lt;TODAY()),"Expired","Active"))))))))</f>
        <v/>
      </c>
      <c r="L87" s="7">
        <f>IF(A87="","",IF(K87="Incomplete","Complete required fields—review",IF(K87="Active",IF(G87="","No end date—confirm as needed",IF(IFERROR(G87&lt;=TODAY()+Assumptions!$B$4,FALSE),"Expiry approaching—review","Ready for pickup check")),IF(K87="Not Yet Valid","Not valid yet—review",IF(K87="Expired","Expired—do not use without owner review",IF(K87="Paused","Paused—owner review",IF(K87="Revoked","Revoked—do not use","Review status")))))))</f>
        <v/>
      </c>
    </row>
    <row r="88" ht="32" customHeight="1">
      <c r="A88" s="11" t="n"/>
      <c r="B88" s="11" t="n"/>
      <c r="C88" s="11" t="n"/>
      <c r="D88" s="11" t="n"/>
      <c r="E88" s="11" t="n"/>
      <c r="F88" s="12" t="n"/>
      <c r="G88" s="12" t="n"/>
      <c r="H88" s="11" t="n"/>
      <c r="I88" s="11" t="n"/>
      <c r="J88" s="11" t="n"/>
      <c r="K88" s="5">
        <f>IF(COUNTA(A88:J88)=0,"",IF(OR(A88="",B88="",C88="",D88="",F88="",H88="",I88=""),"Incomplete",IF(NOT(ISNUMBER(F88)),"Incomplete",IF(AND(G88&lt;&gt;"",NOT(ISNUMBER(G88))),"Incomplete",IF(AND(ISNUMBER(G88),G88&lt;F88),"Incomplete",IF(H88&lt;&gt;"Active",H88,IF(F88&gt;TODAY(),"Not Yet Valid",IF(AND(G88&lt;&gt;"",G88&lt;TODAY()),"Expired","Active"))))))))</f>
        <v/>
      </c>
      <c r="L88" s="5">
        <f>IF(A88="","",IF(K88="Incomplete","Complete required fields—review",IF(K88="Active",IF(G88="","No end date—confirm as needed",IF(IFERROR(G88&lt;=TODAY()+Assumptions!$B$4,FALSE),"Expiry approaching—review","Ready for pickup check")),IF(K88="Not Yet Valid","Not valid yet—review",IF(K88="Expired","Expired—do not use without owner review",IF(K88="Paused","Paused—owner review",IF(K88="Revoked","Revoked—do not use","Review status")))))))</f>
        <v/>
      </c>
    </row>
    <row r="89" ht="32" customHeight="1">
      <c r="A89" s="11" t="n"/>
      <c r="B89" s="11" t="n"/>
      <c r="C89" s="11" t="n"/>
      <c r="D89" s="11" t="n"/>
      <c r="E89" s="11" t="n"/>
      <c r="F89" s="12" t="n"/>
      <c r="G89" s="12" t="n"/>
      <c r="H89" s="11" t="n"/>
      <c r="I89" s="11" t="n"/>
      <c r="J89" s="11" t="n"/>
      <c r="K89" s="7">
        <f>IF(COUNTA(A89:J89)=0,"",IF(OR(A89="",B89="",C89="",D89="",F89="",H89="",I89=""),"Incomplete",IF(NOT(ISNUMBER(F89)),"Incomplete",IF(AND(G89&lt;&gt;"",NOT(ISNUMBER(G89))),"Incomplete",IF(AND(ISNUMBER(G89),G89&lt;F89),"Incomplete",IF(H89&lt;&gt;"Active",H89,IF(F89&gt;TODAY(),"Not Yet Valid",IF(AND(G89&lt;&gt;"",G89&lt;TODAY()),"Expired","Active"))))))))</f>
        <v/>
      </c>
      <c r="L89" s="7">
        <f>IF(A89="","",IF(K89="Incomplete","Complete required fields—review",IF(K89="Active",IF(G89="","No end date—confirm as needed",IF(IFERROR(G89&lt;=TODAY()+Assumptions!$B$4,FALSE),"Expiry approaching—review","Ready for pickup check")),IF(K89="Not Yet Valid","Not valid yet—review",IF(K89="Expired","Expired—do not use without owner review",IF(K89="Paused","Paused—owner review",IF(K89="Revoked","Revoked—do not use","Review status")))))))</f>
        <v/>
      </c>
    </row>
    <row r="90" ht="32" customHeight="1">
      <c r="A90" s="11" t="n"/>
      <c r="B90" s="11" t="n"/>
      <c r="C90" s="11" t="n"/>
      <c r="D90" s="11" t="n"/>
      <c r="E90" s="11" t="n"/>
      <c r="F90" s="12" t="n"/>
      <c r="G90" s="12" t="n"/>
      <c r="H90" s="11" t="n"/>
      <c r="I90" s="11" t="n"/>
      <c r="J90" s="11" t="n"/>
      <c r="K90" s="5">
        <f>IF(COUNTA(A90:J90)=0,"",IF(OR(A90="",B90="",C90="",D90="",F90="",H90="",I90=""),"Incomplete",IF(NOT(ISNUMBER(F90)),"Incomplete",IF(AND(G90&lt;&gt;"",NOT(ISNUMBER(G90))),"Incomplete",IF(AND(ISNUMBER(G90),G90&lt;F90),"Incomplete",IF(H90&lt;&gt;"Active",H90,IF(F90&gt;TODAY(),"Not Yet Valid",IF(AND(G90&lt;&gt;"",G90&lt;TODAY()),"Expired","Active"))))))))</f>
        <v/>
      </c>
      <c r="L90" s="5">
        <f>IF(A90="","",IF(K90="Incomplete","Complete required fields—review",IF(K90="Active",IF(G90="","No end date—confirm as needed",IF(IFERROR(G90&lt;=TODAY()+Assumptions!$B$4,FALSE),"Expiry approaching—review","Ready for pickup check")),IF(K90="Not Yet Valid","Not valid yet—review",IF(K90="Expired","Expired—do not use without owner review",IF(K90="Paused","Paused—owner review",IF(K90="Revoked","Revoked—do not use","Review status")))))))</f>
        <v/>
      </c>
    </row>
    <row r="91" ht="32" customHeight="1">
      <c r="A91" s="11" t="n"/>
      <c r="B91" s="11" t="n"/>
      <c r="C91" s="11" t="n"/>
      <c r="D91" s="11" t="n"/>
      <c r="E91" s="11" t="n"/>
      <c r="F91" s="12" t="n"/>
      <c r="G91" s="12" t="n"/>
      <c r="H91" s="11" t="n"/>
      <c r="I91" s="11" t="n"/>
      <c r="J91" s="11" t="n"/>
      <c r="K91" s="7">
        <f>IF(COUNTA(A91:J91)=0,"",IF(OR(A91="",B91="",C91="",D91="",F91="",H91="",I91=""),"Incomplete",IF(NOT(ISNUMBER(F91)),"Incomplete",IF(AND(G91&lt;&gt;"",NOT(ISNUMBER(G91))),"Incomplete",IF(AND(ISNUMBER(G91),G91&lt;F91),"Incomplete",IF(H91&lt;&gt;"Active",H91,IF(F91&gt;TODAY(),"Not Yet Valid",IF(AND(G91&lt;&gt;"",G91&lt;TODAY()),"Expired","Active"))))))))</f>
        <v/>
      </c>
      <c r="L91" s="7">
        <f>IF(A91="","",IF(K91="Incomplete","Complete required fields—review",IF(K91="Active",IF(G91="","No end date—confirm as needed",IF(IFERROR(G91&lt;=TODAY()+Assumptions!$B$4,FALSE),"Expiry approaching—review","Ready for pickup check")),IF(K91="Not Yet Valid","Not valid yet—review",IF(K91="Expired","Expired—do not use without owner review",IF(K91="Paused","Paused—owner review",IF(K91="Revoked","Revoked—do not use","Review status")))))))</f>
        <v/>
      </c>
    </row>
    <row r="92" ht="32" customHeight="1">
      <c r="A92" s="11" t="n"/>
      <c r="B92" s="11" t="n"/>
      <c r="C92" s="11" t="n"/>
      <c r="D92" s="11" t="n"/>
      <c r="E92" s="11" t="n"/>
      <c r="F92" s="12" t="n"/>
      <c r="G92" s="12" t="n"/>
      <c r="H92" s="11" t="n"/>
      <c r="I92" s="11" t="n"/>
      <c r="J92" s="11" t="n"/>
      <c r="K92" s="5">
        <f>IF(COUNTA(A92:J92)=0,"",IF(OR(A92="",B92="",C92="",D92="",F92="",H92="",I92=""),"Incomplete",IF(NOT(ISNUMBER(F92)),"Incomplete",IF(AND(G92&lt;&gt;"",NOT(ISNUMBER(G92))),"Incomplete",IF(AND(ISNUMBER(G92),G92&lt;F92),"Incomplete",IF(H92&lt;&gt;"Active",H92,IF(F92&gt;TODAY(),"Not Yet Valid",IF(AND(G92&lt;&gt;"",G92&lt;TODAY()),"Expired","Active"))))))))</f>
        <v/>
      </c>
      <c r="L92" s="5">
        <f>IF(A92="","",IF(K92="Incomplete","Complete required fields—review",IF(K92="Active",IF(G92="","No end date—confirm as needed",IF(IFERROR(G92&lt;=TODAY()+Assumptions!$B$4,FALSE),"Expiry approaching—review","Ready for pickup check")),IF(K92="Not Yet Valid","Not valid yet—review",IF(K92="Expired","Expired—do not use without owner review",IF(K92="Paused","Paused—owner review",IF(K92="Revoked","Revoked—do not use","Review status")))))))</f>
        <v/>
      </c>
    </row>
    <row r="93" ht="32" customHeight="1">
      <c r="A93" s="11" t="n"/>
      <c r="B93" s="11" t="n"/>
      <c r="C93" s="11" t="n"/>
      <c r="D93" s="11" t="n"/>
      <c r="E93" s="11" t="n"/>
      <c r="F93" s="12" t="n"/>
      <c r="G93" s="12" t="n"/>
      <c r="H93" s="11" t="n"/>
      <c r="I93" s="11" t="n"/>
      <c r="J93" s="11" t="n"/>
      <c r="K93" s="7">
        <f>IF(COUNTA(A93:J93)=0,"",IF(OR(A93="",B93="",C93="",D93="",F93="",H93="",I93=""),"Incomplete",IF(NOT(ISNUMBER(F93)),"Incomplete",IF(AND(G93&lt;&gt;"",NOT(ISNUMBER(G93))),"Incomplete",IF(AND(ISNUMBER(G93),G93&lt;F93),"Incomplete",IF(H93&lt;&gt;"Active",H93,IF(F93&gt;TODAY(),"Not Yet Valid",IF(AND(G93&lt;&gt;"",G93&lt;TODAY()),"Expired","Active"))))))))</f>
        <v/>
      </c>
      <c r="L93" s="7">
        <f>IF(A93="","",IF(K93="Incomplete","Complete required fields—review",IF(K93="Active",IF(G93="","No end date—confirm as needed",IF(IFERROR(G93&lt;=TODAY()+Assumptions!$B$4,FALSE),"Expiry approaching—review","Ready for pickup check")),IF(K93="Not Yet Valid","Not valid yet—review",IF(K93="Expired","Expired—do not use without owner review",IF(K93="Paused","Paused—owner review",IF(K93="Revoked","Revoked—do not use","Review status")))))))</f>
        <v/>
      </c>
    </row>
    <row r="94" ht="32" customHeight="1">
      <c r="A94" s="11" t="n"/>
      <c r="B94" s="11" t="n"/>
      <c r="C94" s="11" t="n"/>
      <c r="D94" s="11" t="n"/>
      <c r="E94" s="11" t="n"/>
      <c r="F94" s="12" t="n"/>
      <c r="G94" s="12" t="n"/>
      <c r="H94" s="11" t="n"/>
      <c r="I94" s="11" t="n"/>
      <c r="J94" s="11" t="n"/>
      <c r="K94" s="5">
        <f>IF(COUNTA(A94:J94)=0,"",IF(OR(A94="",B94="",C94="",D94="",F94="",H94="",I94=""),"Incomplete",IF(NOT(ISNUMBER(F94)),"Incomplete",IF(AND(G94&lt;&gt;"",NOT(ISNUMBER(G94))),"Incomplete",IF(AND(ISNUMBER(G94),G94&lt;F94),"Incomplete",IF(H94&lt;&gt;"Active",H94,IF(F94&gt;TODAY(),"Not Yet Valid",IF(AND(G94&lt;&gt;"",G94&lt;TODAY()),"Expired","Active"))))))))</f>
        <v/>
      </c>
      <c r="L94" s="5">
        <f>IF(A94="","",IF(K94="Incomplete","Complete required fields—review",IF(K94="Active",IF(G94="","No end date—confirm as needed",IF(IFERROR(G94&lt;=TODAY()+Assumptions!$B$4,FALSE),"Expiry approaching—review","Ready for pickup check")),IF(K94="Not Yet Valid","Not valid yet—review",IF(K94="Expired","Expired—do not use without owner review",IF(K94="Paused","Paused—owner review",IF(K94="Revoked","Revoked—do not use","Review status")))))))</f>
        <v/>
      </c>
    </row>
    <row r="95" ht="32" customHeight="1">
      <c r="A95" s="11" t="n"/>
      <c r="B95" s="11" t="n"/>
      <c r="C95" s="11" t="n"/>
      <c r="D95" s="11" t="n"/>
      <c r="E95" s="11" t="n"/>
      <c r="F95" s="12" t="n"/>
      <c r="G95" s="12" t="n"/>
      <c r="H95" s="11" t="n"/>
      <c r="I95" s="11" t="n"/>
      <c r="J95" s="11" t="n"/>
      <c r="K95" s="7">
        <f>IF(COUNTA(A95:J95)=0,"",IF(OR(A95="",B95="",C95="",D95="",F95="",H95="",I95=""),"Incomplete",IF(NOT(ISNUMBER(F95)),"Incomplete",IF(AND(G95&lt;&gt;"",NOT(ISNUMBER(G95))),"Incomplete",IF(AND(ISNUMBER(G95),G95&lt;F95),"Incomplete",IF(H95&lt;&gt;"Active",H95,IF(F95&gt;TODAY(),"Not Yet Valid",IF(AND(G95&lt;&gt;"",G95&lt;TODAY()),"Expired","Active"))))))))</f>
        <v/>
      </c>
      <c r="L95" s="7">
        <f>IF(A95="","",IF(K95="Incomplete","Complete required fields—review",IF(K95="Active",IF(G95="","No end date—confirm as needed",IF(IFERROR(G95&lt;=TODAY()+Assumptions!$B$4,FALSE),"Expiry approaching—review","Ready for pickup check")),IF(K95="Not Yet Valid","Not valid yet—review",IF(K95="Expired","Expired—do not use without owner review",IF(K95="Paused","Paused—owner review",IF(K95="Revoked","Revoked—do not use","Review status")))))))</f>
        <v/>
      </c>
    </row>
    <row r="96" ht="32" customHeight="1">
      <c r="A96" s="11" t="n"/>
      <c r="B96" s="11" t="n"/>
      <c r="C96" s="11" t="n"/>
      <c r="D96" s="11" t="n"/>
      <c r="E96" s="11" t="n"/>
      <c r="F96" s="12" t="n"/>
      <c r="G96" s="12" t="n"/>
      <c r="H96" s="11" t="n"/>
      <c r="I96" s="11" t="n"/>
      <c r="J96" s="11" t="n"/>
      <c r="K96" s="5">
        <f>IF(COUNTA(A96:J96)=0,"",IF(OR(A96="",B96="",C96="",D96="",F96="",H96="",I96=""),"Incomplete",IF(NOT(ISNUMBER(F96)),"Incomplete",IF(AND(G96&lt;&gt;"",NOT(ISNUMBER(G96))),"Incomplete",IF(AND(ISNUMBER(G96),G96&lt;F96),"Incomplete",IF(H96&lt;&gt;"Active",H96,IF(F96&gt;TODAY(),"Not Yet Valid",IF(AND(G96&lt;&gt;"",G96&lt;TODAY()),"Expired","Active"))))))))</f>
        <v/>
      </c>
      <c r="L96" s="5">
        <f>IF(A96="","",IF(K96="Incomplete","Complete required fields—review",IF(K96="Active",IF(G96="","No end date—confirm as needed",IF(IFERROR(G96&lt;=TODAY()+Assumptions!$B$4,FALSE),"Expiry approaching—review","Ready for pickup check")),IF(K96="Not Yet Valid","Not valid yet—review",IF(K96="Expired","Expired—do not use without owner review",IF(K96="Paused","Paused—owner review",IF(K96="Revoked","Revoked—do not use","Review status")))))))</f>
        <v/>
      </c>
    </row>
    <row r="97" ht="32" customHeight="1">
      <c r="A97" s="11" t="n"/>
      <c r="B97" s="11" t="n"/>
      <c r="C97" s="11" t="n"/>
      <c r="D97" s="11" t="n"/>
      <c r="E97" s="11" t="n"/>
      <c r="F97" s="12" t="n"/>
      <c r="G97" s="12" t="n"/>
      <c r="H97" s="11" t="n"/>
      <c r="I97" s="11" t="n"/>
      <c r="J97" s="11" t="n"/>
      <c r="K97" s="7">
        <f>IF(COUNTA(A97:J97)=0,"",IF(OR(A97="",B97="",C97="",D97="",F97="",H97="",I97=""),"Incomplete",IF(NOT(ISNUMBER(F97)),"Incomplete",IF(AND(G97&lt;&gt;"",NOT(ISNUMBER(G97))),"Incomplete",IF(AND(ISNUMBER(G97),G97&lt;F97),"Incomplete",IF(H97&lt;&gt;"Active",H97,IF(F97&gt;TODAY(),"Not Yet Valid",IF(AND(G97&lt;&gt;"",G97&lt;TODAY()),"Expired","Active"))))))))</f>
        <v/>
      </c>
      <c r="L97" s="7">
        <f>IF(A97="","",IF(K97="Incomplete","Complete required fields—review",IF(K97="Active",IF(G97="","No end date—confirm as needed",IF(IFERROR(G97&lt;=TODAY()+Assumptions!$B$4,FALSE),"Expiry approaching—review","Ready for pickup check")),IF(K97="Not Yet Valid","Not valid yet—review",IF(K97="Expired","Expired—do not use without owner review",IF(K97="Paused","Paused—owner review",IF(K97="Revoked","Revoked—do not use","Review status")))))))</f>
        <v/>
      </c>
    </row>
    <row r="98" ht="32" customHeight="1">
      <c r="A98" s="11" t="n"/>
      <c r="B98" s="11" t="n"/>
      <c r="C98" s="11" t="n"/>
      <c r="D98" s="11" t="n"/>
      <c r="E98" s="11" t="n"/>
      <c r="F98" s="12" t="n"/>
      <c r="G98" s="12" t="n"/>
      <c r="H98" s="11" t="n"/>
      <c r="I98" s="11" t="n"/>
      <c r="J98" s="11" t="n"/>
      <c r="K98" s="5">
        <f>IF(COUNTA(A98:J98)=0,"",IF(OR(A98="",B98="",C98="",D98="",F98="",H98="",I98=""),"Incomplete",IF(NOT(ISNUMBER(F98)),"Incomplete",IF(AND(G98&lt;&gt;"",NOT(ISNUMBER(G98))),"Incomplete",IF(AND(ISNUMBER(G98),G98&lt;F98),"Incomplete",IF(H98&lt;&gt;"Active",H98,IF(F98&gt;TODAY(),"Not Yet Valid",IF(AND(G98&lt;&gt;"",G98&lt;TODAY()),"Expired","Active"))))))))</f>
        <v/>
      </c>
      <c r="L98" s="5">
        <f>IF(A98="","",IF(K98="Incomplete","Complete required fields—review",IF(K98="Active",IF(G98="","No end date—confirm as needed",IF(IFERROR(G98&lt;=TODAY()+Assumptions!$B$4,FALSE),"Expiry approaching—review","Ready for pickup check")),IF(K98="Not Yet Valid","Not valid yet—review",IF(K98="Expired","Expired—do not use without owner review",IF(K98="Paused","Paused—owner review",IF(K98="Revoked","Revoked—do not use","Review status")))))))</f>
        <v/>
      </c>
    </row>
    <row r="99" ht="32" customHeight="1">
      <c r="A99" s="11" t="n"/>
      <c r="B99" s="11" t="n"/>
      <c r="C99" s="11" t="n"/>
      <c r="D99" s="11" t="n"/>
      <c r="E99" s="11" t="n"/>
      <c r="F99" s="12" t="n"/>
      <c r="G99" s="12" t="n"/>
      <c r="H99" s="11" t="n"/>
      <c r="I99" s="11" t="n"/>
      <c r="J99" s="11" t="n"/>
      <c r="K99" s="7">
        <f>IF(COUNTA(A99:J99)=0,"",IF(OR(A99="",B99="",C99="",D99="",F99="",H99="",I99=""),"Incomplete",IF(NOT(ISNUMBER(F99)),"Incomplete",IF(AND(G99&lt;&gt;"",NOT(ISNUMBER(G99))),"Incomplete",IF(AND(ISNUMBER(G99),G99&lt;F99),"Incomplete",IF(H99&lt;&gt;"Active",H99,IF(F99&gt;TODAY(),"Not Yet Valid",IF(AND(G99&lt;&gt;"",G99&lt;TODAY()),"Expired","Active"))))))))</f>
        <v/>
      </c>
      <c r="L99" s="7">
        <f>IF(A99="","",IF(K99="Incomplete","Complete required fields—review",IF(K99="Active",IF(G99="","No end date—confirm as needed",IF(IFERROR(G99&lt;=TODAY()+Assumptions!$B$4,FALSE),"Expiry approaching—review","Ready for pickup check")),IF(K99="Not Yet Valid","Not valid yet—review",IF(K99="Expired","Expired—do not use without owner review",IF(K99="Paused","Paused—owner review",IF(K99="Revoked","Revoked—do not use","Review status")))))))</f>
        <v/>
      </c>
    </row>
    <row r="100" ht="32" customHeight="1">
      <c r="A100" s="11" t="n"/>
      <c r="B100" s="11" t="n"/>
      <c r="C100" s="11" t="n"/>
      <c r="D100" s="11" t="n"/>
      <c r="E100" s="11" t="n"/>
      <c r="F100" s="12" t="n"/>
      <c r="G100" s="12" t="n"/>
      <c r="H100" s="11" t="n"/>
      <c r="I100" s="11" t="n"/>
      <c r="J100" s="11" t="n"/>
      <c r="K100" s="5">
        <f>IF(COUNTA(A100:J100)=0,"",IF(OR(A100="",B100="",C100="",D100="",F100="",H100="",I100=""),"Incomplete",IF(NOT(ISNUMBER(F100)),"Incomplete",IF(AND(G100&lt;&gt;"",NOT(ISNUMBER(G100))),"Incomplete",IF(AND(ISNUMBER(G100),G100&lt;F100),"Incomplete",IF(H100&lt;&gt;"Active",H100,IF(F100&gt;TODAY(),"Not Yet Valid",IF(AND(G100&lt;&gt;"",G100&lt;TODAY()),"Expired","Active"))))))))</f>
        <v/>
      </c>
      <c r="L100" s="5">
        <f>IF(A100="","",IF(K100="Incomplete","Complete required fields—review",IF(K100="Active",IF(G100="","No end date—confirm as needed",IF(IFERROR(G100&lt;=TODAY()+Assumptions!$B$4,FALSE),"Expiry approaching—review","Ready for pickup check")),IF(K100="Not Yet Valid","Not valid yet—review",IF(K100="Expired","Expired—do not use without owner review",IF(K100="Paused","Paused—owner review",IF(K100="Revoked","Revoked—do not use","Review status")))))))</f>
        <v/>
      </c>
    </row>
    <row r="101" ht="32" customHeight="1">
      <c r="A101" s="11" t="n"/>
      <c r="B101" s="11" t="n"/>
      <c r="C101" s="11" t="n"/>
      <c r="D101" s="11" t="n"/>
      <c r="E101" s="11" t="n"/>
      <c r="F101" s="12" t="n"/>
      <c r="G101" s="12" t="n"/>
      <c r="H101" s="11" t="n"/>
      <c r="I101" s="11" t="n"/>
      <c r="J101" s="11" t="n"/>
      <c r="K101" s="7">
        <f>IF(COUNTA(A101:J101)=0,"",IF(OR(A101="",B101="",C101="",D101="",F101="",H101="",I101=""),"Incomplete",IF(NOT(ISNUMBER(F101)),"Incomplete",IF(AND(G101&lt;&gt;"",NOT(ISNUMBER(G101))),"Incomplete",IF(AND(ISNUMBER(G101),G101&lt;F101),"Incomplete",IF(H101&lt;&gt;"Active",H101,IF(F101&gt;TODAY(),"Not Yet Valid",IF(AND(G101&lt;&gt;"",G101&lt;TODAY()),"Expired","Active"))))))))</f>
        <v/>
      </c>
      <c r="L101" s="7">
        <f>IF(A101="","",IF(K101="Incomplete","Complete required fields—review",IF(K101="Active",IF(G101="","No end date—confirm as needed",IF(IFERROR(G101&lt;=TODAY()+Assumptions!$B$4,FALSE),"Expiry approaching—review","Ready for pickup check")),IF(K101="Not Yet Valid","Not valid yet—review",IF(K101="Expired","Expired—do not use without owner review",IF(K101="Paused","Paused—owner review",IF(K101="Revoked","Revoked—do not use","Review status")))))))</f>
        <v/>
      </c>
    </row>
    <row r="102" ht="32" customHeight="1">
      <c r="A102" s="11" t="n"/>
      <c r="B102" s="11" t="n"/>
      <c r="C102" s="11" t="n"/>
      <c r="D102" s="11" t="n"/>
      <c r="E102" s="11" t="n"/>
      <c r="F102" s="12" t="n"/>
      <c r="G102" s="12" t="n"/>
      <c r="H102" s="11" t="n"/>
      <c r="I102" s="11" t="n"/>
      <c r="J102" s="11" t="n"/>
      <c r="K102" s="5">
        <f>IF(COUNTA(A102:J102)=0,"",IF(OR(A102="",B102="",C102="",D102="",F102="",H102="",I102=""),"Incomplete",IF(NOT(ISNUMBER(F102)),"Incomplete",IF(AND(G102&lt;&gt;"",NOT(ISNUMBER(G102))),"Incomplete",IF(AND(ISNUMBER(G102),G102&lt;F102),"Incomplete",IF(H102&lt;&gt;"Active",H102,IF(F102&gt;TODAY(),"Not Yet Valid",IF(AND(G102&lt;&gt;"",G102&lt;TODAY()),"Expired","Active"))))))))</f>
        <v/>
      </c>
      <c r="L102" s="5">
        <f>IF(A102="","",IF(K102="Incomplete","Complete required fields—review",IF(K102="Active",IF(G102="","No end date—confirm as needed",IF(IFERROR(G102&lt;=TODAY()+Assumptions!$B$4,FALSE),"Expiry approaching—review","Ready for pickup check")),IF(K102="Not Yet Valid","Not valid yet—review",IF(K102="Expired","Expired—do not use without owner review",IF(K102="Paused","Paused—owner review",IF(K102="Revoked","Revoked—do not use","Review status")))))))</f>
        <v/>
      </c>
    </row>
    <row r="103" ht="32" customHeight="1">
      <c r="A103" s="11" t="n"/>
      <c r="B103" s="11" t="n"/>
      <c r="C103" s="11" t="n"/>
      <c r="D103" s="11" t="n"/>
      <c r="E103" s="11" t="n"/>
      <c r="F103" s="12" t="n"/>
      <c r="G103" s="12" t="n"/>
      <c r="H103" s="11" t="n"/>
      <c r="I103" s="11" t="n"/>
      <c r="J103" s="11" t="n"/>
      <c r="K103" s="7">
        <f>IF(COUNTA(A103:J103)=0,"",IF(OR(A103="",B103="",C103="",D103="",F103="",H103="",I103=""),"Incomplete",IF(NOT(ISNUMBER(F103)),"Incomplete",IF(AND(G103&lt;&gt;"",NOT(ISNUMBER(G103))),"Incomplete",IF(AND(ISNUMBER(G103),G103&lt;F103),"Incomplete",IF(H103&lt;&gt;"Active",H103,IF(F103&gt;TODAY(),"Not Yet Valid",IF(AND(G103&lt;&gt;"",G103&lt;TODAY()),"Expired","Active"))))))))</f>
        <v/>
      </c>
      <c r="L103" s="7">
        <f>IF(A103="","",IF(K103="Incomplete","Complete required fields—review",IF(K103="Active",IF(G103="","No end date—confirm as needed",IF(IFERROR(G103&lt;=TODAY()+Assumptions!$B$4,FALSE),"Expiry approaching—review","Ready for pickup check")),IF(K103="Not Yet Valid","Not valid yet—review",IF(K103="Expired","Expired—do not use without owner review",IF(K103="Paused","Paused—owner review",IF(K103="Revoked","Revoked—do not use","Review status")))))))</f>
        <v/>
      </c>
    </row>
  </sheetData>
  <autoFilter ref="A3:L103"/>
  <mergeCells count="2">
    <mergeCell ref="A2:L2"/>
    <mergeCell ref="A1:L1"/>
  </mergeCells>
  <conditionalFormatting sqref="K4:K103">
    <cfRule type="expression" priority="1" dxfId="0">
      <formula>$K4="Active"</formula>
    </cfRule>
    <cfRule type="expression" priority="2" dxfId="1">
      <formula>AND($K4&lt;&gt;"",$K4&lt;&gt;"Active")</formula>
    </cfRule>
  </conditionalFormatting>
  <conditionalFormatting sqref="L4:L103">
    <cfRule type="expression" priority="3" dxfId="0">
      <formula>$L4="Ready for pickup check"</formula>
    </cfRule>
    <cfRule type="expression" priority="4" dxfId="1">
      <formula>AND($L4&lt;&gt;"",$L4&lt;&gt;"Ready for pickup check")</formula>
    </cfRule>
  </conditionalFormatting>
  <conditionalFormatting sqref="G4:G103">
    <cfRule type="expression" priority="5" dxfId="1">
      <formula>AND(ISNUMBER($G4),$H4="Active",$G4&gt;=TODAY(),IFERROR($G4&lt;=TODAY()+Assumptions!$B$4,FALSE))</formula>
    </cfRule>
  </conditionalFormatting>
  <dataValidations count="3">
    <dataValidation sqref="H4:H103" showDropDown="0" showInputMessage="1" showErrorMessage="1" allowBlank="0" errorTitle="Choose a listed status" error="Select an authorization status from the list." promptTitle="Authorization status" prompt="Choose Active, Paused, or Revoked." type="list">
      <formula1>INDIRECT("Assumptions!$E$4:$E$6")</formula1>
    </dataValidation>
    <dataValidation sqref="I4:I103" showDropDown="0" showInputMessage="0" showErrorMessage="1" allowBlank="0" errorTitle="Choose a listed method" error="Select an expected verification method from the list." type="list">
      <formula1>INDIRECT("Assumptions!$F$4:$F$7")</formula1>
    </dataValidation>
    <dataValidation sqref="F4:G103" showDropDown="0" showInputMessage="0" showErrorMessage="1" allowBlank="0" errorTitle="Check the date" error="Enter a date within the editable date limits on Assumptions." type="date" operator="between">
      <formula1>INDIRECT("Assumptions!$B$8")</formula1>
      <formula2>INDIRECT("Assumptions!$B$9")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L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7" customWidth="1" min="3" max="3"/>
    <col width="14" customWidth="1" min="4" max="4"/>
    <col width="15" customWidth="1" min="5" max="5"/>
    <col width="22" customWidth="1" min="6" max="6"/>
    <col width="14" customWidth="1" min="7" max="7"/>
    <col width="24" customWidth="1" min="8" max="8"/>
    <col width="20" customWidth="1" min="9" max="9"/>
    <col width="15" customWidth="1" min="10" max="10"/>
    <col width="38" customWidth="1" min="11" max="11"/>
    <col width="41" customWidth="1" min="12" max="12"/>
  </cols>
  <sheetData>
    <row r="1" ht="28" customHeight="1">
      <c r="A1" s="1" t="inlineStr">
        <is>
          <t>Pickup Handoff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30" customHeight="1">
      <c r="A2" s="10" t="inlineStr">
        <is>
          <t>Yellow cells are editable. Lookup fields come from Authorizations. The calculated result is a prompt for a human handoff check.</t>
        </is>
      </c>
    </row>
    <row r="3" ht="32" customHeight="1">
      <c r="A3" s="4" t="inlineStr">
        <is>
          <t>Handoff ID</t>
        </is>
      </c>
      <c r="B3" s="4" t="inlineStr">
        <is>
          <t>Pickup Date</t>
        </is>
      </c>
      <c r="C3" s="4" t="inlineStr">
        <is>
          <t>Authorization ID</t>
        </is>
      </c>
      <c r="D3" s="4" t="inlineStr">
        <is>
          <t>Client ID</t>
        </is>
      </c>
      <c r="E3" s="4" t="inlineStr">
        <is>
          <t>Pet Name</t>
        </is>
      </c>
      <c r="F3" s="4" t="inlineStr">
        <is>
          <t>Authorized Person</t>
        </is>
      </c>
      <c r="G3" s="4" t="inlineStr">
        <is>
          <t>Staff Initials</t>
        </is>
      </c>
      <c r="H3" s="4" t="inlineStr">
        <is>
          <t>Verification Method Used</t>
        </is>
      </c>
      <c r="I3" s="4" t="inlineStr">
        <is>
          <t>Verification Result</t>
        </is>
      </c>
      <c r="J3" s="4" t="inlineStr">
        <is>
          <t>Pet Released?</t>
        </is>
      </c>
      <c r="K3" s="4" t="inlineStr">
        <is>
          <t>Check Result</t>
        </is>
      </c>
      <c r="L3" s="4" t="inlineStr">
        <is>
          <t>Handoff Notes</t>
        </is>
      </c>
    </row>
    <row r="4" ht="34" customHeight="1">
      <c r="A4" s="11" t="inlineStr">
        <is>
          <t>HAND-0001</t>
        </is>
      </c>
      <c r="B4" s="12" t="n">
        <v>46267</v>
      </c>
      <c r="C4" s="11" t="inlineStr">
        <is>
          <t>AUTH-0001</t>
        </is>
      </c>
      <c r="D4" s="5">
        <f>IF($C4="","",IFERROR(VLOOKUP($C4,Authorizations!$A$4:$L$103,2,FALSE),"ID not found"))</f>
        <v/>
      </c>
      <c r="E4" s="5">
        <f>IF($C4="","",IFERROR(VLOOKUP($C4,Authorizations!$A$4:$L$103,3,FALSE),"ID not found"))</f>
        <v/>
      </c>
      <c r="F4" s="5">
        <f>IF($C4="","",IFERROR(VLOOKUP($C4,Authorizations!$A$4:$L$103,4,FALSE),"ID not found"))</f>
        <v/>
      </c>
      <c r="G4" s="11" t="inlineStr">
        <is>
          <t>FE</t>
        </is>
      </c>
      <c r="H4" s="11" t="inlineStr">
        <is>
          <t>Photo ID</t>
        </is>
      </c>
      <c r="I4" s="11" t="inlineStr">
        <is>
          <t>Matched</t>
        </is>
      </c>
      <c r="J4" s="11" t="inlineStr">
        <is>
          <t>Yes</t>
        </is>
      </c>
      <c r="K4" s="5">
        <f>IF(COUNTA(A4:C4,G4:J4,L4)=0,"",IF(OR(A4="",B4="",C4="",G4="",H4="",I4="",J4=""),"Complete required fields—review",IF(D4="ID not found","Authorization ID not found—review",IF(NOT(ISNUMBER(B4)),"Pickup date invalid—review",IF(IFERROR(VLOOKUP(C4,Authorizations!$A$4:$L$103,11,FALSE),"")="Incomplete","Authorization details need review",IF(IFERROR(VLOOKUP(C4,Authorizations!$A$4:$L$103,8,FALSE),"")&lt;&gt;"Active","Authorization not marked Active—review",IF(B4&lt;IFERROR(VLOOKUP(C4,Authorizations!$A$4:$L$103,6,FALSE),DATE(9999,12,31)),"Pickup before valid date—review",IF(AND(IFERROR(VLOOKUP(C4,Authorizations!$A$4:$L$103,7,FALSE),0)&gt;0,B4&gt;IFERROR(VLOOKUP(C4,Authorizations!$A$4:$L$103,7,FALSE),B4)),"Pickup after valid date—review",IF(H4&lt;&gt;IFERROR(VLOOKUP(C4,Authorizations!$A$4:$L$103,9,FALSE),""),"Method differs—review",IF(I4&lt;&gt;"Matched","Verification needs review",IF(J4&lt;&gt;"Yes","Not released—review log","Handoff logged")))))))))))</f>
        <v/>
      </c>
      <c r="L4" s="11" t="inlineStr">
        <is>
          <t>Routine lobby handoff.</t>
        </is>
      </c>
    </row>
    <row r="5" ht="34" customHeight="1">
      <c r="A5" s="11" t="inlineStr">
        <is>
          <t>HAND-0002</t>
        </is>
      </c>
      <c r="B5" s="12" t="n">
        <v>46269</v>
      </c>
      <c r="C5" s="11" t="inlineStr">
        <is>
          <t>AUTH-0002</t>
        </is>
      </c>
      <c r="D5" s="7">
        <f>IF($C5="","",IFERROR(VLOOKUP($C5,Authorizations!$A$4:$L$103,2,FALSE),"ID not found"))</f>
        <v/>
      </c>
      <c r="E5" s="7">
        <f>IF($C5="","",IFERROR(VLOOKUP($C5,Authorizations!$A$4:$L$103,3,FALSE),"ID not found"))</f>
        <v/>
      </c>
      <c r="F5" s="7">
        <f>IF($C5="","",IFERROR(VLOOKUP($C5,Authorizations!$A$4:$L$103,4,FALSE),"ID not found"))</f>
        <v/>
      </c>
      <c r="G5" s="11" t="inlineStr">
        <is>
          <t>FS</t>
        </is>
      </c>
      <c r="H5" s="11" t="inlineStr">
        <is>
          <t>Pickup Code</t>
        </is>
      </c>
      <c r="I5" s="11" t="inlineStr">
        <is>
          <t>Matched</t>
        </is>
      </c>
      <c r="J5" s="11" t="inlineStr">
        <is>
          <t>Yes</t>
        </is>
      </c>
      <c r="K5" s="7">
        <f>IF(COUNTA(A5:C5,G5:J5,L5)=0,"",IF(OR(A5="",B5="",C5="",G5="",H5="",I5="",J5=""),"Complete required fields—review",IF(D5="ID not found","Authorization ID not found—review",IF(NOT(ISNUMBER(B5)),"Pickup date invalid—review",IF(IFERROR(VLOOKUP(C5,Authorizations!$A$4:$L$103,11,FALSE),"")="Incomplete","Authorization details need review",IF(IFERROR(VLOOKUP(C5,Authorizations!$A$4:$L$103,8,FALSE),"")&lt;&gt;"Active","Authorization not marked Active—review",IF(B5&lt;IFERROR(VLOOKUP(C5,Authorizations!$A$4:$L$103,6,FALSE),DATE(9999,12,31)),"Pickup before valid date—review",IF(AND(IFERROR(VLOOKUP(C5,Authorizations!$A$4:$L$103,7,FALSE),0)&gt;0,B5&gt;IFERROR(VLOOKUP(C5,Authorizations!$A$4:$L$103,7,FALSE),B5)),"Pickup after valid date—review",IF(H5&lt;&gt;IFERROR(VLOOKUP(C5,Authorizations!$A$4:$L$103,9,FALSE),""),"Method differs—review",IF(I5&lt;&gt;"Matched","Verification needs review",IF(J5&lt;&gt;"Yes","Not released—review log","Handoff logged")))))))))))</f>
        <v/>
      </c>
      <c r="L5" s="11" t="inlineStr">
        <is>
          <t>Pickup code matched.</t>
        </is>
      </c>
    </row>
    <row r="6" ht="34" customHeight="1">
      <c r="A6" s="11" t="inlineStr">
        <is>
          <t>HAND-0003</t>
        </is>
      </c>
      <c r="B6" s="12" t="n">
        <v>46271</v>
      </c>
      <c r="C6" s="11" t="inlineStr">
        <is>
          <t>AUTH-0007</t>
        </is>
      </c>
      <c r="D6" s="5">
        <f>IF($C6="","",IFERROR(VLOOKUP($C6,Authorizations!$A$4:$L$103,2,FALSE),"ID not found"))</f>
        <v/>
      </c>
      <c r="E6" s="5">
        <f>IF($C6="","",IFERROR(VLOOKUP($C6,Authorizations!$A$4:$L$103,3,FALSE),"ID not found"))</f>
        <v/>
      </c>
      <c r="F6" s="5">
        <f>IF($C6="","",IFERROR(VLOOKUP($C6,Authorizations!$A$4:$L$103,4,FALSE),"ID not found"))</f>
        <v/>
      </c>
      <c r="G6" s="11" t="inlineStr">
        <is>
          <t>FD</t>
        </is>
      </c>
      <c r="H6" s="11" t="inlineStr">
        <is>
          <t>In-Person Recognition</t>
        </is>
      </c>
      <c r="I6" s="11" t="inlineStr">
        <is>
          <t>Matched</t>
        </is>
      </c>
      <c r="J6" s="11" t="inlineStr">
        <is>
          <t>Yes</t>
        </is>
      </c>
      <c r="K6" s="5">
        <f>IF(COUNTA(A6:C6,G6:J6,L6)=0,"",IF(OR(A6="",B6="",C6="",G6="",H6="",I6="",J6=""),"Complete required fields—review",IF(D6="ID not found","Authorization ID not found—review",IF(NOT(ISNUMBER(B6)),"Pickup date invalid—review",IF(IFERROR(VLOOKUP(C6,Authorizations!$A$4:$L$103,11,FALSE),"")="Incomplete","Authorization details need review",IF(IFERROR(VLOOKUP(C6,Authorizations!$A$4:$L$103,8,FALSE),"")&lt;&gt;"Active","Authorization not marked Active—review",IF(B6&lt;IFERROR(VLOOKUP(C6,Authorizations!$A$4:$L$103,6,FALSE),DATE(9999,12,31)),"Pickup before valid date—review",IF(AND(IFERROR(VLOOKUP(C6,Authorizations!$A$4:$L$103,7,FALSE),0)&gt;0,B6&gt;IFERROR(VLOOKUP(C6,Authorizations!$A$4:$L$103,7,FALSE),B6)),"Pickup after valid date—review",IF(H6&lt;&gt;IFERROR(VLOOKUP(C6,Authorizations!$A$4:$L$103,9,FALSE),""),"Method differs—review",IF(I6&lt;&gt;"Matched","Verification needs review",IF(J6&lt;&gt;"Yes","Not released—review log","Handoff logged")))))))))))</f>
        <v/>
      </c>
      <c r="L6" s="11" t="inlineStr">
        <is>
          <t>Recognized at the front desk.</t>
        </is>
      </c>
    </row>
    <row r="7" ht="34" customHeight="1">
      <c r="A7" s="11" t="inlineStr">
        <is>
          <t>HAND-0004</t>
        </is>
      </c>
      <c r="B7" s="12" t="n">
        <v>46274</v>
      </c>
      <c r="C7" s="11" t="inlineStr">
        <is>
          <t>AUTH-0008</t>
        </is>
      </c>
      <c r="D7" s="7">
        <f>IF($C7="","",IFERROR(VLOOKUP($C7,Authorizations!$A$4:$L$103,2,FALSE),"ID not found"))</f>
        <v/>
      </c>
      <c r="E7" s="7">
        <f>IF($C7="","",IFERROR(VLOOKUP($C7,Authorizations!$A$4:$L$103,3,FALSE),"ID not found"))</f>
        <v/>
      </c>
      <c r="F7" s="7">
        <f>IF($C7="","",IFERROR(VLOOKUP($C7,Authorizations!$A$4:$L$103,4,FALSE),"ID not found"))</f>
        <v/>
      </c>
      <c r="G7" s="11" t="inlineStr">
        <is>
          <t>FX</t>
        </is>
      </c>
      <c r="H7" s="11" t="inlineStr">
        <is>
          <t>Photo ID</t>
        </is>
      </c>
      <c r="I7" s="11" t="inlineStr">
        <is>
          <t>Matched</t>
        </is>
      </c>
      <c r="J7" s="11" t="inlineStr">
        <is>
          <t>Yes</t>
        </is>
      </c>
      <c r="K7" s="7">
        <f>IF(COUNTA(A7:C7,G7:J7,L7)=0,"",IF(OR(A7="",B7="",C7="",G7="",H7="",I7="",J7=""),"Complete required fields—review",IF(D7="ID not found","Authorization ID not found—review",IF(NOT(ISNUMBER(B7)),"Pickup date invalid—review",IF(IFERROR(VLOOKUP(C7,Authorizations!$A$4:$L$103,11,FALSE),"")="Incomplete","Authorization details need review",IF(IFERROR(VLOOKUP(C7,Authorizations!$A$4:$L$103,8,FALSE),"")&lt;&gt;"Active","Authorization not marked Active—review",IF(B7&lt;IFERROR(VLOOKUP(C7,Authorizations!$A$4:$L$103,6,FALSE),DATE(9999,12,31)),"Pickup before valid date—review",IF(AND(IFERROR(VLOOKUP(C7,Authorizations!$A$4:$L$103,7,FALSE),0)&gt;0,B7&gt;IFERROR(VLOOKUP(C7,Authorizations!$A$4:$L$103,7,FALSE),B7)),"Pickup after valid date—review",IF(H7&lt;&gt;IFERROR(VLOOKUP(C7,Authorizations!$A$4:$L$103,9,FALSE),""),"Method differs—review",IF(I7&lt;&gt;"Matched","Verification needs review",IF(J7&lt;&gt;"Yes","Not released—review log","Handoff logged")))))))))))</f>
        <v/>
      </c>
      <c r="L7" s="11" t="inlineStr">
        <is>
          <t>Valid-through boundary check.</t>
        </is>
      </c>
    </row>
    <row r="8" ht="34" customHeight="1">
      <c r="A8" s="11" t="inlineStr">
        <is>
          <t>HAND-0005</t>
        </is>
      </c>
      <c r="B8" s="12" t="n">
        <v>46274</v>
      </c>
      <c r="C8" s="11" t="inlineStr">
        <is>
          <t>AUTH-0009</t>
        </is>
      </c>
      <c r="D8" s="5">
        <f>IF($C8="","",IFERROR(VLOOKUP($C8,Authorizations!$A$4:$L$103,2,FALSE),"ID not found"))</f>
        <v/>
      </c>
      <c r="E8" s="5">
        <f>IF($C8="","",IFERROR(VLOOKUP($C8,Authorizations!$A$4:$L$103,3,FALSE),"ID not found"))</f>
        <v/>
      </c>
      <c r="F8" s="5">
        <f>IF($C8="","",IFERROR(VLOOKUP($C8,Authorizations!$A$4:$L$103,4,FALSE),"ID not found"))</f>
        <v/>
      </c>
      <c r="G8" s="11" t="inlineStr">
        <is>
          <t>FA</t>
        </is>
      </c>
      <c r="H8" s="11" t="inlineStr">
        <is>
          <t>Pickup Code</t>
        </is>
      </c>
      <c r="I8" s="11" t="inlineStr">
        <is>
          <t>Matched</t>
        </is>
      </c>
      <c r="J8" s="11" t="inlineStr">
        <is>
          <t>Yes</t>
        </is>
      </c>
      <c r="K8" s="5">
        <f>IF(COUNTA(A8:C8,G8:J8,L8)=0,"",IF(OR(A8="",B8="",C8="",G8="",H8="",I8="",J8=""),"Complete required fields—review",IF(D8="ID not found","Authorization ID not found—review",IF(NOT(ISNUMBER(B8)),"Pickup date invalid—review",IF(IFERROR(VLOOKUP(C8,Authorizations!$A$4:$L$103,11,FALSE),"")="Incomplete","Authorization details need review",IF(IFERROR(VLOOKUP(C8,Authorizations!$A$4:$L$103,8,FALSE),"")&lt;&gt;"Active","Authorization not marked Active—review",IF(B8&lt;IFERROR(VLOOKUP(C8,Authorizations!$A$4:$L$103,6,FALSE),DATE(9999,12,31)),"Pickup before valid date—review",IF(AND(IFERROR(VLOOKUP(C8,Authorizations!$A$4:$L$103,7,FALSE),0)&gt;0,B8&gt;IFERROR(VLOOKUP(C8,Authorizations!$A$4:$L$103,7,FALSE),B8)),"Pickup after valid date—review",IF(H8&lt;&gt;IFERROR(VLOOKUP(C8,Authorizations!$A$4:$L$103,9,FALSE),""),"Method differs—review",IF(I8&lt;&gt;"Matched","Verification needs review",IF(J8&lt;&gt;"Yes","Not released—review log","Handoff logged")))))))))))</f>
        <v/>
      </c>
      <c r="L8" s="11" t="inlineStr">
        <is>
          <t>Valid-from boundary check.</t>
        </is>
      </c>
    </row>
    <row r="9" ht="34" customHeight="1">
      <c r="A9" s="11" t="inlineStr">
        <is>
          <t>HAND-0006</t>
        </is>
      </c>
      <c r="B9" s="12" t="n">
        <v>46274</v>
      </c>
      <c r="C9" s="11" t="inlineStr">
        <is>
          <t>AUTH-0010</t>
        </is>
      </c>
      <c r="D9" s="7">
        <f>IF($C9="","",IFERROR(VLOOKUP($C9,Authorizations!$A$4:$L$103,2,FALSE),"ID not found"))</f>
        <v/>
      </c>
      <c r="E9" s="7">
        <f>IF($C9="","",IFERROR(VLOOKUP($C9,Authorizations!$A$4:$L$103,3,FALSE),"ID not found"))</f>
        <v/>
      </c>
      <c r="F9" s="7">
        <f>IF($C9="","",IFERROR(VLOOKUP($C9,Authorizations!$A$4:$L$103,4,FALSE),"ID not found"))</f>
        <v/>
      </c>
      <c r="G9" s="11" t="inlineStr">
        <is>
          <t>FB</t>
        </is>
      </c>
      <c r="H9" s="11" t="inlineStr">
        <is>
          <t>Other</t>
        </is>
      </c>
      <c r="I9" s="11" t="inlineStr">
        <is>
          <t>Matched</t>
        </is>
      </c>
      <c r="J9" s="11" t="inlineStr">
        <is>
          <t>Yes</t>
        </is>
      </c>
      <c r="K9" s="7">
        <f>IF(COUNTA(A9:C9,G9:J9,L9)=0,"",IF(OR(A9="",B9="",C9="",G9="",H9="",I9="",J9=""),"Complete required fields—review",IF(D9="ID not found","Authorization ID not found—review",IF(NOT(ISNUMBER(B9)),"Pickup date invalid—review",IF(IFERROR(VLOOKUP(C9,Authorizations!$A$4:$L$103,11,FALSE),"")="Incomplete","Authorization details need review",IF(IFERROR(VLOOKUP(C9,Authorizations!$A$4:$L$103,8,FALSE),"")&lt;&gt;"Active","Authorization not marked Active—review",IF(B9&lt;IFERROR(VLOOKUP(C9,Authorizations!$A$4:$L$103,6,FALSE),DATE(9999,12,31)),"Pickup before valid date—review",IF(AND(IFERROR(VLOOKUP(C9,Authorizations!$A$4:$L$103,7,FALSE),0)&gt;0,B9&gt;IFERROR(VLOOKUP(C9,Authorizations!$A$4:$L$103,7,FALSE),B9)),"Pickup after valid date—review",IF(H9&lt;&gt;IFERROR(VLOOKUP(C9,Authorizations!$A$4:$L$103,9,FALSE),""),"Method differs—review",IF(I9&lt;&gt;"Matched","Verification needs review",IF(J9&lt;&gt;"Yes","Not released—review log","Handoff logged")))))))))))</f>
        <v/>
      </c>
      <c r="L9" s="11" t="inlineStr">
        <is>
          <t>Owner-recorded alternate method used.</t>
        </is>
      </c>
    </row>
    <row r="10" ht="34" customHeight="1">
      <c r="A10" s="11" t="inlineStr">
        <is>
          <t>HAND-0007</t>
        </is>
      </c>
      <c r="B10" s="12" t="n">
        <v>46274</v>
      </c>
      <c r="C10" s="11" t="inlineStr">
        <is>
          <t>AUTH-0002</t>
        </is>
      </c>
      <c r="D10" s="5">
        <f>IF($C10="","",IFERROR(VLOOKUP($C10,Authorizations!$A$4:$L$103,2,FALSE),"ID not found"))</f>
        <v/>
      </c>
      <c r="E10" s="5">
        <f>IF($C10="","",IFERROR(VLOOKUP($C10,Authorizations!$A$4:$L$103,3,FALSE),"ID not found"))</f>
        <v/>
      </c>
      <c r="F10" s="5">
        <f>IF($C10="","",IFERROR(VLOOKUP($C10,Authorizations!$A$4:$L$103,4,FALSE),"ID not found"))</f>
        <v/>
      </c>
      <c r="G10" s="11" t="inlineStr">
        <is>
          <t>FC</t>
        </is>
      </c>
      <c r="H10" s="11" t="inlineStr">
        <is>
          <t>Photo ID</t>
        </is>
      </c>
      <c r="I10" s="11" t="inlineStr">
        <is>
          <t>Matched</t>
        </is>
      </c>
      <c r="J10" s="11" t="inlineStr">
        <is>
          <t>No</t>
        </is>
      </c>
      <c r="K10" s="5">
        <f>IF(COUNTA(A10:C10,G10:J10,L10)=0,"",IF(OR(A10="",B10="",C10="",G10="",H10="",I10="",J10=""),"Complete required fields—review",IF(D10="ID not found","Authorization ID not found—review",IF(NOT(ISNUMBER(B10)),"Pickup date invalid—review",IF(IFERROR(VLOOKUP(C10,Authorizations!$A$4:$L$103,11,FALSE),"")="Incomplete","Authorization details need review",IF(IFERROR(VLOOKUP(C10,Authorizations!$A$4:$L$103,8,FALSE),"")&lt;&gt;"Active","Authorization not marked Active—review",IF(B10&lt;IFERROR(VLOOKUP(C10,Authorizations!$A$4:$L$103,6,FALSE),DATE(9999,12,31)),"Pickup before valid date—review",IF(AND(IFERROR(VLOOKUP(C10,Authorizations!$A$4:$L$103,7,FALSE),0)&gt;0,B10&gt;IFERROR(VLOOKUP(C10,Authorizations!$A$4:$L$103,7,FALSE),B10)),"Pickup after valid date—review",IF(H10&lt;&gt;IFERROR(VLOOKUP(C10,Authorizations!$A$4:$L$103,9,FALSE),""),"Method differs—review",IF(I10&lt;&gt;"Matched","Verification needs review",IF(J10&lt;&gt;"Yes","Not released—review log","Handoff logged")))))))))))</f>
        <v/>
      </c>
      <c r="L10" s="11" t="inlineStr">
        <is>
          <t>Pet was not released; the expected method was not used.</t>
        </is>
      </c>
    </row>
    <row r="11" ht="34" customHeight="1">
      <c r="A11" s="11" t="inlineStr">
        <is>
          <t>HAND-0008</t>
        </is>
      </c>
      <c r="B11" s="12" t="n">
        <v>46274</v>
      </c>
      <c r="C11" s="11" t="inlineStr">
        <is>
          <t>AUTH-0005</t>
        </is>
      </c>
      <c r="D11" s="7">
        <f>IF($C11="","",IFERROR(VLOOKUP($C11,Authorizations!$A$4:$L$103,2,FALSE),"ID not found"))</f>
        <v/>
      </c>
      <c r="E11" s="7">
        <f>IF($C11="","",IFERROR(VLOOKUP($C11,Authorizations!$A$4:$L$103,3,FALSE),"ID not found"))</f>
        <v/>
      </c>
      <c r="F11" s="7">
        <f>IF($C11="","",IFERROR(VLOOKUP($C11,Authorizations!$A$4:$L$103,4,FALSE),"ID not found"))</f>
        <v/>
      </c>
      <c r="G11" s="11" t="inlineStr">
        <is>
          <t>FG</t>
        </is>
      </c>
      <c r="H11" s="11" t="inlineStr">
        <is>
          <t>Photo ID</t>
        </is>
      </c>
      <c r="I11" s="11" t="inlineStr">
        <is>
          <t>Matched</t>
        </is>
      </c>
      <c r="J11" s="11" t="inlineStr">
        <is>
          <t>No</t>
        </is>
      </c>
      <c r="K11" s="7">
        <f>IF(COUNTA(A11:C11,G11:J11,L11)=0,"",IF(OR(A11="",B11="",C11="",G11="",H11="",I11="",J11=""),"Complete required fields—review",IF(D11="ID not found","Authorization ID not found—review",IF(NOT(ISNUMBER(B11)),"Pickup date invalid—review",IF(IFERROR(VLOOKUP(C11,Authorizations!$A$4:$L$103,11,FALSE),"")="Incomplete","Authorization details need review",IF(IFERROR(VLOOKUP(C11,Authorizations!$A$4:$L$103,8,FALSE),"")&lt;&gt;"Active","Authorization not marked Active—review",IF(B11&lt;IFERROR(VLOOKUP(C11,Authorizations!$A$4:$L$103,6,FALSE),DATE(9999,12,31)),"Pickup before valid date—review",IF(AND(IFERROR(VLOOKUP(C11,Authorizations!$A$4:$L$103,7,FALSE),0)&gt;0,B11&gt;IFERROR(VLOOKUP(C11,Authorizations!$A$4:$L$103,7,FALSE),B11)),"Pickup after valid date—review",IF(H11&lt;&gt;IFERROR(VLOOKUP(C11,Authorizations!$A$4:$L$103,9,FALSE),""),"Method differs—review",IF(I11&lt;&gt;"Matched","Verification needs review",IF(J11&lt;&gt;"Yes","Not released—review log","Handoff logged")))))))))))</f>
        <v/>
      </c>
      <c r="L11" s="11" t="inlineStr">
        <is>
          <t>Pet was not released.</t>
        </is>
      </c>
    </row>
    <row r="12" ht="34" customHeight="1">
      <c r="A12" s="11" t="inlineStr">
        <is>
          <t>HAND-0009</t>
        </is>
      </c>
      <c r="B12" s="12" t="n">
        <v>46274</v>
      </c>
      <c r="C12" s="11" t="inlineStr">
        <is>
          <t>AUTH-0004</t>
        </is>
      </c>
      <c r="D12" s="5">
        <f>IF($C12="","",IFERROR(VLOOKUP($C12,Authorizations!$A$4:$L$103,2,FALSE),"ID not found"))</f>
        <v/>
      </c>
      <c r="E12" s="5">
        <f>IF($C12="","",IFERROR(VLOOKUP($C12,Authorizations!$A$4:$L$103,3,FALSE),"ID not found"))</f>
        <v/>
      </c>
      <c r="F12" s="5">
        <f>IF($C12="","",IFERROR(VLOOKUP($C12,Authorizations!$A$4:$L$103,4,FALSE),"ID not found"))</f>
        <v/>
      </c>
      <c r="G12" s="11" t="inlineStr">
        <is>
          <t>FH</t>
        </is>
      </c>
      <c r="H12" s="11" t="inlineStr">
        <is>
          <t>Photo ID</t>
        </is>
      </c>
      <c r="I12" s="11" t="inlineStr">
        <is>
          <t>Not Matched</t>
        </is>
      </c>
      <c r="J12" s="11" t="inlineStr">
        <is>
          <t>No</t>
        </is>
      </c>
      <c r="K12" s="5">
        <f>IF(COUNTA(A12:C12,G12:J12,L12)=0,"",IF(OR(A12="",B12="",C12="",G12="",H12="",I12="",J12=""),"Complete required fields—review",IF(D12="ID not found","Authorization ID not found—review",IF(NOT(ISNUMBER(B12)),"Pickup date invalid—review",IF(IFERROR(VLOOKUP(C12,Authorizations!$A$4:$L$103,11,FALSE),"")="Incomplete","Authorization details need review",IF(IFERROR(VLOOKUP(C12,Authorizations!$A$4:$L$103,8,FALSE),"")&lt;&gt;"Active","Authorization not marked Active—review",IF(B12&lt;IFERROR(VLOOKUP(C12,Authorizations!$A$4:$L$103,6,FALSE),DATE(9999,12,31)),"Pickup before valid date—review",IF(AND(IFERROR(VLOOKUP(C12,Authorizations!$A$4:$L$103,7,FALSE),0)&gt;0,B12&gt;IFERROR(VLOOKUP(C12,Authorizations!$A$4:$L$103,7,FALSE),B12)),"Pickup after valid date—review",IF(H12&lt;&gt;IFERROR(VLOOKUP(C12,Authorizations!$A$4:$L$103,9,FALSE),""),"Method differs—review",IF(I12&lt;&gt;"Matched","Verification needs review",IF(J12&lt;&gt;"Yes","Not released—review log","Handoff logged")))))))))))</f>
        <v/>
      </c>
      <c r="L12" s="11" t="inlineStr">
        <is>
          <t>Pet was not released; the authorization date had passed.</t>
        </is>
      </c>
    </row>
    <row r="13" ht="34" customHeight="1">
      <c r="A13" s="11" t="inlineStr">
        <is>
          <t>HAND-0010</t>
        </is>
      </c>
      <c r="B13" s="12" t="n">
        <v>46274</v>
      </c>
      <c r="C13" s="11" t="inlineStr">
        <is>
          <t>AUTH-0999</t>
        </is>
      </c>
      <c r="D13" s="7">
        <f>IF($C13="","",IFERROR(VLOOKUP($C13,Authorizations!$A$4:$L$103,2,FALSE),"ID not found"))</f>
        <v/>
      </c>
      <c r="E13" s="7">
        <f>IF($C13="","",IFERROR(VLOOKUP($C13,Authorizations!$A$4:$L$103,3,FALSE),"ID not found"))</f>
        <v/>
      </c>
      <c r="F13" s="7">
        <f>IF($C13="","",IFERROR(VLOOKUP($C13,Authorizations!$A$4:$L$103,4,FALSE),"ID not found"))</f>
        <v/>
      </c>
      <c r="G13" s="11" t="inlineStr">
        <is>
          <t>FZ</t>
        </is>
      </c>
      <c r="H13" s="11" t="inlineStr">
        <is>
          <t>Photo ID</t>
        </is>
      </c>
      <c r="I13" s="11" t="inlineStr">
        <is>
          <t>Not Checked</t>
        </is>
      </c>
      <c r="J13" s="11" t="inlineStr">
        <is>
          <t>No</t>
        </is>
      </c>
      <c r="K13" s="7">
        <f>IF(COUNTA(A13:C13,G13:J13,L13)=0,"",IF(OR(A13="",B13="",C13="",G13="",H13="",I13="",J13=""),"Complete required fields—review",IF(D13="ID not found","Authorization ID not found—review",IF(NOT(ISNUMBER(B13)),"Pickup date invalid—review",IF(IFERROR(VLOOKUP(C13,Authorizations!$A$4:$L$103,11,FALSE),"")="Incomplete","Authorization details need review",IF(IFERROR(VLOOKUP(C13,Authorizations!$A$4:$L$103,8,FALSE),"")&lt;&gt;"Active","Authorization not marked Active—review",IF(B13&lt;IFERROR(VLOOKUP(C13,Authorizations!$A$4:$L$103,6,FALSE),DATE(9999,12,31)),"Pickup before valid date—review",IF(AND(IFERROR(VLOOKUP(C13,Authorizations!$A$4:$L$103,7,FALSE),0)&gt;0,B13&gt;IFERROR(VLOOKUP(C13,Authorizations!$A$4:$L$103,7,FALSE),B13)),"Pickup after valid date—review",IF(H13&lt;&gt;IFERROR(VLOOKUP(C13,Authorizations!$A$4:$L$103,9,FALSE),""),"Method differs—review",IF(I13&lt;&gt;"Matched","Verification needs review",IF(J13&lt;&gt;"Yes","Not released—review log","Handoff logged")))))))))))</f>
        <v/>
      </c>
      <c r="L13" s="11" t="inlineStr">
        <is>
          <t>Pet was not released; the authorization ID requires correction.</t>
        </is>
      </c>
    </row>
    <row r="14" ht="34" customHeight="1">
      <c r="A14" s="11" t="n"/>
      <c r="B14" s="12" t="n"/>
      <c r="C14" s="11" t="n"/>
      <c r="D14" s="5">
        <f>IF($C14="","",IFERROR(VLOOKUP($C14,Authorizations!$A$4:$L$103,2,FALSE),"ID not found"))</f>
        <v/>
      </c>
      <c r="E14" s="5">
        <f>IF($C14="","",IFERROR(VLOOKUP($C14,Authorizations!$A$4:$L$103,3,FALSE),"ID not found"))</f>
        <v/>
      </c>
      <c r="F14" s="5">
        <f>IF($C14="","",IFERROR(VLOOKUP($C14,Authorizations!$A$4:$L$103,4,FALSE),"ID not found"))</f>
        <v/>
      </c>
      <c r="G14" s="11" t="n"/>
      <c r="H14" s="11" t="n"/>
      <c r="I14" s="11" t="n"/>
      <c r="J14" s="11" t="n"/>
      <c r="K14" s="5">
        <f>IF(COUNTA(A14:C14,G14:J14,L14)=0,"",IF(OR(A14="",B14="",C14="",G14="",H14="",I14="",J14=""),"Complete required fields—review",IF(D14="ID not found","Authorization ID not found—review",IF(NOT(ISNUMBER(B14)),"Pickup date invalid—review",IF(IFERROR(VLOOKUP(C14,Authorizations!$A$4:$L$103,11,FALSE),"")="Incomplete","Authorization details need review",IF(IFERROR(VLOOKUP(C14,Authorizations!$A$4:$L$103,8,FALSE),"")&lt;&gt;"Active","Authorization not marked Active—review",IF(B14&lt;IFERROR(VLOOKUP(C14,Authorizations!$A$4:$L$103,6,FALSE),DATE(9999,12,31)),"Pickup before valid date—review",IF(AND(IFERROR(VLOOKUP(C14,Authorizations!$A$4:$L$103,7,FALSE),0)&gt;0,B14&gt;IFERROR(VLOOKUP(C14,Authorizations!$A$4:$L$103,7,FALSE),B14)),"Pickup after valid date—review",IF(H14&lt;&gt;IFERROR(VLOOKUP(C14,Authorizations!$A$4:$L$103,9,FALSE),""),"Method differs—review",IF(I14&lt;&gt;"Matched","Verification needs review",IF(J14&lt;&gt;"Yes","Not released—review log","Handoff logged")))))))))))</f>
        <v/>
      </c>
      <c r="L14" s="11" t="n"/>
    </row>
    <row r="15" ht="34" customHeight="1">
      <c r="A15" s="11" t="n"/>
      <c r="B15" s="12" t="n"/>
      <c r="C15" s="11" t="n"/>
      <c r="D15" s="7">
        <f>IF($C15="","",IFERROR(VLOOKUP($C15,Authorizations!$A$4:$L$103,2,FALSE),"ID not found"))</f>
        <v/>
      </c>
      <c r="E15" s="7">
        <f>IF($C15="","",IFERROR(VLOOKUP($C15,Authorizations!$A$4:$L$103,3,FALSE),"ID not found"))</f>
        <v/>
      </c>
      <c r="F15" s="7">
        <f>IF($C15="","",IFERROR(VLOOKUP($C15,Authorizations!$A$4:$L$103,4,FALSE),"ID not found"))</f>
        <v/>
      </c>
      <c r="G15" s="11" t="n"/>
      <c r="H15" s="11" t="n"/>
      <c r="I15" s="11" t="n"/>
      <c r="J15" s="11" t="n"/>
      <c r="K15" s="7">
        <f>IF(COUNTA(A15:C15,G15:J15,L15)=0,"",IF(OR(A15="",B15="",C15="",G15="",H15="",I15="",J15=""),"Complete required fields—review",IF(D15="ID not found","Authorization ID not found—review",IF(NOT(ISNUMBER(B15)),"Pickup date invalid—review",IF(IFERROR(VLOOKUP(C15,Authorizations!$A$4:$L$103,11,FALSE),"")="Incomplete","Authorization details need review",IF(IFERROR(VLOOKUP(C15,Authorizations!$A$4:$L$103,8,FALSE),"")&lt;&gt;"Active","Authorization not marked Active—review",IF(B15&lt;IFERROR(VLOOKUP(C15,Authorizations!$A$4:$L$103,6,FALSE),DATE(9999,12,31)),"Pickup before valid date—review",IF(AND(IFERROR(VLOOKUP(C15,Authorizations!$A$4:$L$103,7,FALSE),0)&gt;0,B15&gt;IFERROR(VLOOKUP(C15,Authorizations!$A$4:$L$103,7,FALSE),B15)),"Pickup after valid date—review",IF(H15&lt;&gt;IFERROR(VLOOKUP(C15,Authorizations!$A$4:$L$103,9,FALSE),""),"Method differs—review",IF(I15&lt;&gt;"Matched","Verification needs review",IF(J15&lt;&gt;"Yes","Not released—review log","Handoff logged")))))))))))</f>
        <v/>
      </c>
      <c r="L15" s="11" t="n"/>
    </row>
    <row r="16" ht="34" customHeight="1">
      <c r="A16" s="11" t="n"/>
      <c r="B16" s="12" t="n"/>
      <c r="C16" s="11" t="n"/>
      <c r="D16" s="5">
        <f>IF($C16="","",IFERROR(VLOOKUP($C16,Authorizations!$A$4:$L$103,2,FALSE),"ID not found"))</f>
        <v/>
      </c>
      <c r="E16" s="5">
        <f>IF($C16="","",IFERROR(VLOOKUP($C16,Authorizations!$A$4:$L$103,3,FALSE),"ID not found"))</f>
        <v/>
      </c>
      <c r="F16" s="5">
        <f>IF($C16="","",IFERROR(VLOOKUP($C16,Authorizations!$A$4:$L$103,4,FALSE),"ID not found"))</f>
        <v/>
      </c>
      <c r="G16" s="11" t="n"/>
      <c r="H16" s="11" t="n"/>
      <c r="I16" s="11" t="n"/>
      <c r="J16" s="11" t="n"/>
      <c r="K16" s="5">
        <f>IF(COUNTA(A16:C16,G16:J16,L16)=0,"",IF(OR(A16="",B16="",C16="",G16="",H16="",I16="",J16=""),"Complete required fields—review",IF(D16="ID not found","Authorization ID not found—review",IF(NOT(ISNUMBER(B16)),"Pickup date invalid—review",IF(IFERROR(VLOOKUP(C16,Authorizations!$A$4:$L$103,11,FALSE),"")="Incomplete","Authorization details need review",IF(IFERROR(VLOOKUP(C16,Authorizations!$A$4:$L$103,8,FALSE),"")&lt;&gt;"Active","Authorization not marked Active—review",IF(B16&lt;IFERROR(VLOOKUP(C16,Authorizations!$A$4:$L$103,6,FALSE),DATE(9999,12,31)),"Pickup before valid date—review",IF(AND(IFERROR(VLOOKUP(C16,Authorizations!$A$4:$L$103,7,FALSE),0)&gt;0,B16&gt;IFERROR(VLOOKUP(C16,Authorizations!$A$4:$L$103,7,FALSE),B16)),"Pickup after valid date—review",IF(H16&lt;&gt;IFERROR(VLOOKUP(C16,Authorizations!$A$4:$L$103,9,FALSE),""),"Method differs—review",IF(I16&lt;&gt;"Matched","Verification needs review",IF(J16&lt;&gt;"Yes","Not released—review log","Handoff logged")))))))))))</f>
        <v/>
      </c>
      <c r="L16" s="11" t="n"/>
    </row>
    <row r="17" ht="34" customHeight="1">
      <c r="A17" s="11" t="n"/>
      <c r="B17" s="12" t="n"/>
      <c r="C17" s="11" t="n"/>
      <c r="D17" s="7">
        <f>IF($C17="","",IFERROR(VLOOKUP($C17,Authorizations!$A$4:$L$103,2,FALSE),"ID not found"))</f>
        <v/>
      </c>
      <c r="E17" s="7">
        <f>IF($C17="","",IFERROR(VLOOKUP($C17,Authorizations!$A$4:$L$103,3,FALSE),"ID not found"))</f>
        <v/>
      </c>
      <c r="F17" s="7">
        <f>IF($C17="","",IFERROR(VLOOKUP($C17,Authorizations!$A$4:$L$103,4,FALSE),"ID not found"))</f>
        <v/>
      </c>
      <c r="G17" s="11" t="n"/>
      <c r="H17" s="11" t="n"/>
      <c r="I17" s="11" t="n"/>
      <c r="J17" s="11" t="n"/>
      <c r="K17" s="7">
        <f>IF(COUNTA(A17:C17,G17:J17,L17)=0,"",IF(OR(A17="",B17="",C17="",G17="",H17="",I17="",J17=""),"Complete required fields—review",IF(D17="ID not found","Authorization ID not found—review",IF(NOT(ISNUMBER(B17)),"Pickup date invalid—review",IF(IFERROR(VLOOKUP(C17,Authorizations!$A$4:$L$103,11,FALSE),"")="Incomplete","Authorization details need review",IF(IFERROR(VLOOKUP(C17,Authorizations!$A$4:$L$103,8,FALSE),"")&lt;&gt;"Active","Authorization not marked Active—review",IF(B17&lt;IFERROR(VLOOKUP(C17,Authorizations!$A$4:$L$103,6,FALSE),DATE(9999,12,31)),"Pickup before valid date—review",IF(AND(IFERROR(VLOOKUP(C17,Authorizations!$A$4:$L$103,7,FALSE),0)&gt;0,B17&gt;IFERROR(VLOOKUP(C17,Authorizations!$A$4:$L$103,7,FALSE),B17)),"Pickup after valid date—review",IF(H17&lt;&gt;IFERROR(VLOOKUP(C17,Authorizations!$A$4:$L$103,9,FALSE),""),"Method differs—review",IF(I17&lt;&gt;"Matched","Verification needs review",IF(J17&lt;&gt;"Yes","Not released—review log","Handoff logged")))))))))))</f>
        <v/>
      </c>
      <c r="L17" s="11" t="n"/>
    </row>
    <row r="18" ht="34" customHeight="1">
      <c r="A18" s="11" t="n"/>
      <c r="B18" s="12" t="n"/>
      <c r="C18" s="11" t="n"/>
      <c r="D18" s="5">
        <f>IF($C18="","",IFERROR(VLOOKUP($C18,Authorizations!$A$4:$L$103,2,FALSE),"ID not found"))</f>
        <v/>
      </c>
      <c r="E18" s="5">
        <f>IF($C18="","",IFERROR(VLOOKUP($C18,Authorizations!$A$4:$L$103,3,FALSE),"ID not found"))</f>
        <v/>
      </c>
      <c r="F18" s="5">
        <f>IF($C18="","",IFERROR(VLOOKUP($C18,Authorizations!$A$4:$L$103,4,FALSE),"ID not found"))</f>
        <v/>
      </c>
      <c r="G18" s="11" t="n"/>
      <c r="H18" s="11" t="n"/>
      <c r="I18" s="11" t="n"/>
      <c r="J18" s="11" t="n"/>
      <c r="K18" s="5">
        <f>IF(COUNTA(A18:C18,G18:J18,L18)=0,"",IF(OR(A18="",B18="",C18="",G18="",H18="",I18="",J18=""),"Complete required fields—review",IF(D18="ID not found","Authorization ID not found—review",IF(NOT(ISNUMBER(B18)),"Pickup date invalid—review",IF(IFERROR(VLOOKUP(C18,Authorizations!$A$4:$L$103,11,FALSE),"")="Incomplete","Authorization details need review",IF(IFERROR(VLOOKUP(C18,Authorizations!$A$4:$L$103,8,FALSE),"")&lt;&gt;"Active","Authorization not marked Active—review",IF(B18&lt;IFERROR(VLOOKUP(C18,Authorizations!$A$4:$L$103,6,FALSE),DATE(9999,12,31)),"Pickup before valid date—review",IF(AND(IFERROR(VLOOKUP(C18,Authorizations!$A$4:$L$103,7,FALSE),0)&gt;0,B18&gt;IFERROR(VLOOKUP(C18,Authorizations!$A$4:$L$103,7,FALSE),B18)),"Pickup after valid date—review",IF(H18&lt;&gt;IFERROR(VLOOKUP(C18,Authorizations!$A$4:$L$103,9,FALSE),""),"Method differs—review",IF(I18&lt;&gt;"Matched","Verification needs review",IF(J18&lt;&gt;"Yes","Not released—review log","Handoff logged")))))))))))</f>
        <v/>
      </c>
      <c r="L18" s="11" t="n"/>
    </row>
    <row r="19" ht="34" customHeight="1">
      <c r="A19" s="11" t="n"/>
      <c r="B19" s="12" t="n"/>
      <c r="C19" s="11" t="n"/>
      <c r="D19" s="7">
        <f>IF($C19="","",IFERROR(VLOOKUP($C19,Authorizations!$A$4:$L$103,2,FALSE),"ID not found"))</f>
        <v/>
      </c>
      <c r="E19" s="7">
        <f>IF($C19="","",IFERROR(VLOOKUP($C19,Authorizations!$A$4:$L$103,3,FALSE),"ID not found"))</f>
        <v/>
      </c>
      <c r="F19" s="7">
        <f>IF($C19="","",IFERROR(VLOOKUP($C19,Authorizations!$A$4:$L$103,4,FALSE),"ID not found"))</f>
        <v/>
      </c>
      <c r="G19" s="11" t="n"/>
      <c r="H19" s="11" t="n"/>
      <c r="I19" s="11" t="n"/>
      <c r="J19" s="11" t="n"/>
      <c r="K19" s="7">
        <f>IF(COUNTA(A19:C19,G19:J19,L19)=0,"",IF(OR(A19="",B19="",C19="",G19="",H19="",I19="",J19=""),"Complete required fields—review",IF(D19="ID not found","Authorization ID not found—review",IF(NOT(ISNUMBER(B19)),"Pickup date invalid—review",IF(IFERROR(VLOOKUP(C19,Authorizations!$A$4:$L$103,11,FALSE),"")="Incomplete","Authorization details need review",IF(IFERROR(VLOOKUP(C19,Authorizations!$A$4:$L$103,8,FALSE),"")&lt;&gt;"Active","Authorization not marked Active—review",IF(B19&lt;IFERROR(VLOOKUP(C19,Authorizations!$A$4:$L$103,6,FALSE),DATE(9999,12,31)),"Pickup before valid date—review",IF(AND(IFERROR(VLOOKUP(C19,Authorizations!$A$4:$L$103,7,FALSE),0)&gt;0,B19&gt;IFERROR(VLOOKUP(C19,Authorizations!$A$4:$L$103,7,FALSE),B19)),"Pickup after valid date—review",IF(H19&lt;&gt;IFERROR(VLOOKUP(C19,Authorizations!$A$4:$L$103,9,FALSE),""),"Method differs—review",IF(I19&lt;&gt;"Matched","Verification needs review",IF(J19&lt;&gt;"Yes","Not released—review log","Handoff logged")))))))))))</f>
        <v/>
      </c>
      <c r="L19" s="11" t="n"/>
    </row>
    <row r="20" ht="34" customHeight="1">
      <c r="A20" s="11" t="n"/>
      <c r="B20" s="12" t="n"/>
      <c r="C20" s="11" t="n"/>
      <c r="D20" s="5">
        <f>IF($C20="","",IFERROR(VLOOKUP($C20,Authorizations!$A$4:$L$103,2,FALSE),"ID not found"))</f>
        <v/>
      </c>
      <c r="E20" s="5">
        <f>IF($C20="","",IFERROR(VLOOKUP($C20,Authorizations!$A$4:$L$103,3,FALSE),"ID not found"))</f>
        <v/>
      </c>
      <c r="F20" s="5">
        <f>IF($C20="","",IFERROR(VLOOKUP($C20,Authorizations!$A$4:$L$103,4,FALSE),"ID not found"))</f>
        <v/>
      </c>
      <c r="G20" s="11" t="n"/>
      <c r="H20" s="11" t="n"/>
      <c r="I20" s="11" t="n"/>
      <c r="J20" s="11" t="n"/>
      <c r="K20" s="5">
        <f>IF(COUNTA(A20:C20,G20:J20,L20)=0,"",IF(OR(A20="",B20="",C20="",G20="",H20="",I20="",J20=""),"Complete required fields—review",IF(D20="ID not found","Authorization ID not found—review",IF(NOT(ISNUMBER(B20)),"Pickup date invalid—review",IF(IFERROR(VLOOKUP(C20,Authorizations!$A$4:$L$103,11,FALSE),"")="Incomplete","Authorization details need review",IF(IFERROR(VLOOKUP(C20,Authorizations!$A$4:$L$103,8,FALSE),"")&lt;&gt;"Active","Authorization not marked Active—review",IF(B20&lt;IFERROR(VLOOKUP(C20,Authorizations!$A$4:$L$103,6,FALSE),DATE(9999,12,31)),"Pickup before valid date—review",IF(AND(IFERROR(VLOOKUP(C20,Authorizations!$A$4:$L$103,7,FALSE),0)&gt;0,B20&gt;IFERROR(VLOOKUP(C20,Authorizations!$A$4:$L$103,7,FALSE),B20)),"Pickup after valid date—review",IF(H20&lt;&gt;IFERROR(VLOOKUP(C20,Authorizations!$A$4:$L$103,9,FALSE),""),"Method differs—review",IF(I20&lt;&gt;"Matched","Verification needs review",IF(J20&lt;&gt;"Yes","Not released—review log","Handoff logged")))))))))))</f>
        <v/>
      </c>
      <c r="L20" s="11" t="n"/>
    </row>
    <row r="21" ht="34" customHeight="1">
      <c r="A21" s="11" t="n"/>
      <c r="B21" s="12" t="n"/>
      <c r="C21" s="11" t="n"/>
      <c r="D21" s="7">
        <f>IF($C21="","",IFERROR(VLOOKUP($C21,Authorizations!$A$4:$L$103,2,FALSE),"ID not found"))</f>
        <v/>
      </c>
      <c r="E21" s="7">
        <f>IF($C21="","",IFERROR(VLOOKUP($C21,Authorizations!$A$4:$L$103,3,FALSE),"ID not found"))</f>
        <v/>
      </c>
      <c r="F21" s="7">
        <f>IF($C21="","",IFERROR(VLOOKUP($C21,Authorizations!$A$4:$L$103,4,FALSE),"ID not found"))</f>
        <v/>
      </c>
      <c r="G21" s="11" t="n"/>
      <c r="H21" s="11" t="n"/>
      <c r="I21" s="11" t="n"/>
      <c r="J21" s="11" t="n"/>
      <c r="K21" s="7">
        <f>IF(COUNTA(A21:C21,G21:J21,L21)=0,"",IF(OR(A21="",B21="",C21="",G21="",H21="",I21="",J21=""),"Complete required fields—review",IF(D21="ID not found","Authorization ID not found—review",IF(NOT(ISNUMBER(B21)),"Pickup date invalid—review",IF(IFERROR(VLOOKUP(C21,Authorizations!$A$4:$L$103,11,FALSE),"")="Incomplete","Authorization details need review",IF(IFERROR(VLOOKUP(C21,Authorizations!$A$4:$L$103,8,FALSE),"")&lt;&gt;"Active","Authorization not marked Active—review",IF(B21&lt;IFERROR(VLOOKUP(C21,Authorizations!$A$4:$L$103,6,FALSE),DATE(9999,12,31)),"Pickup before valid date—review",IF(AND(IFERROR(VLOOKUP(C21,Authorizations!$A$4:$L$103,7,FALSE),0)&gt;0,B21&gt;IFERROR(VLOOKUP(C21,Authorizations!$A$4:$L$103,7,FALSE),B21)),"Pickup after valid date—review",IF(H21&lt;&gt;IFERROR(VLOOKUP(C21,Authorizations!$A$4:$L$103,9,FALSE),""),"Method differs—review",IF(I21&lt;&gt;"Matched","Verification needs review",IF(J21&lt;&gt;"Yes","Not released—review log","Handoff logged")))))))))))</f>
        <v/>
      </c>
      <c r="L21" s="11" t="n"/>
    </row>
    <row r="22" ht="34" customHeight="1">
      <c r="A22" s="11" t="n"/>
      <c r="B22" s="12" t="n"/>
      <c r="C22" s="11" t="n"/>
      <c r="D22" s="5">
        <f>IF($C22="","",IFERROR(VLOOKUP($C22,Authorizations!$A$4:$L$103,2,FALSE),"ID not found"))</f>
        <v/>
      </c>
      <c r="E22" s="5">
        <f>IF($C22="","",IFERROR(VLOOKUP($C22,Authorizations!$A$4:$L$103,3,FALSE),"ID not found"))</f>
        <v/>
      </c>
      <c r="F22" s="5">
        <f>IF($C22="","",IFERROR(VLOOKUP($C22,Authorizations!$A$4:$L$103,4,FALSE),"ID not found"))</f>
        <v/>
      </c>
      <c r="G22" s="11" t="n"/>
      <c r="H22" s="11" t="n"/>
      <c r="I22" s="11" t="n"/>
      <c r="J22" s="11" t="n"/>
      <c r="K22" s="5">
        <f>IF(COUNTA(A22:C22,G22:J22,L22)=0,"",IF(OR(A22="",B22="",C22="",G22="",H22="",I22="",J22=""),"Complete required fields—review",IF(D22="ID not found","Authorization ID not found—review",IF(NOT(ISNUMBER(B22)),"Pickup date invalid—review",IF(IFERROR(VLOOKUP(C22,Authorizations!$A$4:$L$103,11,FALSE),"")="Incomplete","Authorization details need review",IF(IFERROR(VLOOKUP(C22,Authorizations!$A$4:$L$103,8,FALSE),"")&lt;&gt;"Active","Authorization not marked Active—review",IF(B22&lt;IFERROR(VLOOKUP(C22,Authorizations!$A$4:$L$103,6,FALSE),DATE(9999,12,31)),"Pickup before valid date—review",IF(AND(IFERROR(VLOOKUP(C22,Authorizations!$A$4:$L$103,7,FALSE),0)&gt;0,B22&gt;IFERROR(VLOOKUP(C22,Authorizations!$A$4:$L$103,7,FALSE),B22)),"Pickup after valid date—review",IF(H22&lt;&gt;IFERROR(VLOOKUP(C22,Authorizations!$A$4:$L$103,9,FALSE),""),"Method differs—review",IF(I22&lt;&gt;"Matched","Verification needs review",IF(J22&lt;&gt;"Yes","Not released—review log","Handoff logged")))))))))))</f>
        <v/>
      </c>
      <c r="L22" s="11" t="n"/>
    </row>
    <row r="23" ht="34" customHeight="1">
      <c r="A23" s="11" t="n"/>
      <c r="B23" s="12" t="n"/>
      <c r="C23" s="11" t="n"/>
      <c r="D23" s="7">
        <f>IF($C23="","",IFERROR(VLOOKUP($C23,Authorizations!$A$4:$L$103,2,FALSE),"ID not found"))</f>
        <v/>
      </c>
      <c r="E23" s="7">
        <f>IF($C23="","",IFERROR(VLOOKUP($C23,Authorizations!$A$4:$L$103,3,FALSE),"ID not found"))</f>
        <v/>
      </c>
      <c r="F23" s="7">
        <f>IF($C23="","",IFERROR(VLOOKUP($C23,Authorizations!$A$4:$L$103,4,FALSE),"ID not found"))</f>
        <v/>
      </c>
      <c r="G23" s="11" t="n"/>
      <c r="H23" s="11" t="n"/>
      <c r="I23" s="11" t="n"/>
      <c r="J23" s="11" t="n"/>
      <c r="K23" s="7">
        <f>IF(COUNTA(A23:C23,G23:J23,L23)=0,"",IF(OR(A23="",B23="",C23="",G23="",H23="",I23="",J23=""),"Complete required fields—review",IF(D23="ID not found","Authorization ID not found—review",IF(NOT(ISNUMBER(B23)),"Pickup date invalid—review",IF(IFERROR(VLOOKUP(C23,Authorizations!$A$4:$L$103,11,FALSE),"")="Incomplete","Authorization details need review",IF(IFERROR(VLOOKUP(C23,Authorizations!$A$4:$L$103,8,FALSE),"")&lt;&gt;"Active","Authorization not marked Active—review",IF(B23&lt;IFERROR(VLOOKUP(C23,Authorizations!$A$4:$L$103,6,FALSE),DATE(9999,12,31)),"Pickup before valid date—review",IF(AND(IFERROR(VLOOKUP(C23,Authorizations!$A$4:$L$103,7,FALSE),0)&gt;0,B23&gt;IFERROR(VLOOKUP(C23,Authorizations!$A$4:$L$103,7,FALSE),B23)),"Pickup after valid date—review",IF(H23&lt;&gt;IFERROR(VLOOKUP(C23,Authorizations!$A$4:$L$103,9,FALSE),""),"Method differs—review",IF(I23&lt;&gt;"Matched","Verification needs review",IF(J23&lt;&gt;"Yes","Not released—review log","Handoff logged")))))))))))</f>
        <v/>
      </c>
      <c r="L23" s="11" t="n"/>
    </row>
    <row r="24" ht="34" customHeight="1">
      <c r="A24" s="11" t="n"/>
      <c r="B24" s="12" t="n"/>
      <c r="C24" s="11" t="n"/>
      <c r="D24" s="5">
        <f>IF($C24="","",IFERROR(VLOOKUP($C24,Authorizations!$A$4:$L$103,2,FALSE),"ID not found"))</f>
        <v/>
      </c>
      <c r="E24" s="5">
        <f>IF($C24="","",IFERROR(VLOOKUP($C24,Authorizations!$A$4:$L$103,3,FALSE),"ID not found"))</f>
        <v/>
      </c>
      <c r="F24" s="5">
        <f>IF($C24="","",IFERROR(VLOOKUP($C24,Authorizations!$A$4:$L$103,4,FALSE),"ID not found"))</f>
        <v/>
      </c>
      <c r="G24" s="11" t="n"/>
      <c r="H24" s="11" t="n"/>
      <c r="I24" s="11" t="n"/>
      <c r="J24" s="11" t="n"/>
      <c r="K24" s="5">
        <f>IF(COUNTA(A24:C24,G24:J24,L24)=0,"",IF(OR(A24="",B24="",C24="",G24="",H24="",I24="",J24=""),"Complete required fields—review",IF(D24="ID not found","Authorization ID not found—review",IF(NOT(ISNUMBER(B24)),"Pickup date invalid—review",IF(IFERROR(VLOOKUP(C24,Authorizations!$A$4:$L$103,11,FALSE),"")="Incomplete","Authorization details need review",IF(IFERROR(VLOOKUP(C24,Authorizations!$A$4:$L$103,8,FALSE),"")&lt;&gt;"Active","Authorization not marked Active—review",IF(B24&lt;IFERROR(VLOOKUP(C24,Authorizations!$A$4:$L$103,6,FALSE),DATE(9999,12,31)),"Pickup before valid date—review",IF(AND(IFERROR(VLOOKUP(C24,Authorizations!$A$4:$L$103,7,FALSE),0)&gt;0,B24&gt;IFERROR(VLOOKUP(C24,Authorizations!$A$4:$L$103,7,FALSE),B24)),"Pickup after valid date—review",IF(H24&lt;&gt;IFERROR(VLOOKUP(C24,Authorizations!$A$4:$L$103,9,FALSE),""),"Method differs—review",IF(I24&lt;&gt;"Matched","Verification needs review",IF(J24&lt;&gt;"Yes","Not released—review log","Handoff logged")))))))))))</f>
        <v/>
      </c>
      <c r="L24" s="11" t="n"/>
    </row>
    <row r="25" ht="34" customHeight="1">
      <c r="A25" s="11" t="n"/>
      <c r="B25" s="12" t="n"/>
      <c r="C25" s="11" t="n"/>
      <c r="D25" s="7">
        <f>IF($C25="","",IFERROR(VLOOKUP($C25,Authorizations!$A$4:$L$103,2,FALSE),"ID not found"))</f>
        <v/>
      </c>
      <c r="E25" s="7">
        <f>IF($C25="","",IFERROR(VLOOKUP($C25,Authorizations!$A$4:$L$103,3,FALSE),"ID not found"))</f>
        <v/>
      </c>
      <c r="F25" s="7">
        <f>IF($C25="","",IFERROR(VLOOKUP($C25,Authorizations!$A$4:$L$103,4,FALSE),"ID not found"))</f>
        <v/>
      </c>
      <c r="G25" s="11" t="n"/>
      <c r="H25" s="11" t="n"/>
      <c r="I25" s="11" t="n"/>
      <c r="J25" s="11" t="n"/>
      <c r="K25" s="7">
        <f>IF(COUNTA(A25:C25,G25:J25,L25)=0,"",IF(OR(A25="",B25="",C25="",G25="",H25="",I25="",J25=""),"Complete required fields—review",IF(D25="ID not found","Authorization ID not found—review",IF(NOT(ISNUMBER(B25)),"Pickup date invalid—review",IF(IFERROR(VLOOKUP(C25,Authorizations!$A$4:$L$103,11,FALSE),"")="Incomplete","Authorization details need review",IF(IFERROR(VLOOKUP(C25,Authorizations!$A$4:$L$103,8,FALSE),"")&lt;&gt;"Active","Authorization not marked Active—review",IF(B25&lt;IFERROR(VLOOKUP(C25,Authorizations!$A$4:$L$103,6,FALSE),DATE(9999,12,31)),"Pickup before valid date—review",IF(AND(IFERROR(VLOOKUP(C25,Authorizations!$A$4:$L$103,7,FALSE),0)&gt;0,B25&gt;IFERROR(VLOOKUP(C25,Authorizations!$A$4:$L$103,7,FALSE),B25)),"Pickup after valid date—review",IF(H25&lt;&gt;IFERROR(VLOOKUP(C25,Authorizations!$A$4:$L$103,9,FALSE),""),"Method differs—review",IF(I25&lt;&gt;"Matched","Verification needs review",IF(J25&lt;&gt;"Yes","Not released—review log","Handoff logged")))))))))))</f>
        <v/>
      </c>
      <c r="L25" s="11" t="n"/>
    </row>
    <row r="26" ht="34" customHeight="1">
      <c r="A26" s="11" t="n"/>
      <c r="B26" s="12" t="n"/>
      <c r="C26" s="11" t="n"/>
      <c r="D26" s="5">
        <f>IF($C26="","",IFERROR(VLOOKUP($C26,Authorizations!$A$4:$L$103,2,FALSE),"ID not found"))</f>
        <v/>
      </c>
      <c r="E26" s="5">
        <f>IF($C26="","",IFERROR(VLOOKUP($C26,Authorizations!$A$4:$L$103,3,FALSE),"ID not found"))</f>
        <v/>
      </c>
      <c r="F26" s="5">
        <f>IF($C26="","",IFERROR(VLOOKUP($C26,Authorizations!$A$4:$L$103,4,FALSE),"ID not found"))</f>
        <v/>
      </c>
      <c r="G26" s="11" t="n"/>
      <c r="H26" s="11" t="n"/>
      <c r="I26" s="11" t="n"/>
      <c r="J26" s="11" t="n"/>
      <c r="K26" s="5">
        <f>IF(COUNTA(A26:C26,G26:J26,L26)=0,"",IF(OR(A26="",B26="",C26="",G26="",H26="",I26="",J26=""),"Complete required fields—review",IF(D26="ID not found","Authorization ID not found—review",IF(NOT(ISNUMBER(B26)),"Pickup date invalid—review",IF(IFERROR(VLOOKUP(C26,Authorizations!$A$4:$L$103,11,FALSE),"")="Incomplete","Authorization details need review",IF(IFERROR(VLOOKUP(C26,Authorizations!$A$4:$L$103,8,FALSE),"")&lt;&gt;"Active","Authorization not marked Active—review",IF(B26&lt;IFERROR(VLOOKUP(C26,Authorizations!$A$4:$L$103,6,FALSE),DATE(9999,12,31)),"Pickup before valid date—review",IF(AND(IFERROR(VLOOKUP(C26,Authorizations!$A$4:$L$103,7,FALSE),0)&gt;0,B26&gt;IFERROR(VLOOKUP(C26,Authorizations!$A$4:$L$103,7,FALSE),B26)),"Pickup after valid date—review",IF(H26&lt;&gt;IFERROR(VLOOKUP(C26,Authorizations!$A$4:$L$103,9,FALSE),""),"Method differs—review",IF(I26&lt;&gt;"Matched","Verification needs review",IF(J26&lt;&gt;"Yes","Not released—review log","Handoff logged")))))))))))</f>
        <v/>
      </c>
      <c r="L26" s="11" t="n"/>
    </row>
    <row r="27" ht="34" customHeight="1">
      <c r="A27" s="11" t="n"/>
      <c r="B27" s="12" t="n"/>
      <c r="C27" s="11" t="n"/>
      <c r="D27" s="7">
        <f>IF($C27="","",IFERROR(VLOOKUP($C27,Authorizations!$A$4:$L$103,2,FALSE),"ID not found"))</f>
        <v/>
      </c>
      <c r="E27" s="7">
        <f>IF($C27="","",IFERROR(VLOOKUP($C27,Authorizations!$A$4:$L$103,3,FALSE),"ID not found"))</f>
        <v/>
      </c>
      <c r="F27" s="7">
        <f>IF($C27="","",IFERROR(VLOOKUP($C27,Authorizations!$A$4:$L$103,4,FALSE),"ID not found"))</f>
        <v/>
      </c>
      <c r="G27" s="11" t="n"/>
      <c r="H27" s="11" t="n"/>
      <c r="I27" s="11" t="n"/>
      <c r="J27" s="11" t="n"/>
      <c r="K27" s="7">
        <f>IF(COUNTA(A27:C27,G27:J27,L27)=0,"",IF(OR(A27="",B27="",C27="",G27="",H27="",I27="",J27=""),"Complete required fields—review",IF(D27="ID not found","Authorization ID not found—review",IF(NOT(ISNUMBER(B27)),"Pickup date invalid—review",IF(IFERROR(VLOOKUP(C27,Authorizations!$A$4:$L$103,11,FALSE),"")="Incomplete","Authorization details need review",IF(IFERROR(VLOOKUP(C27,Authorizations!$A$4:$L$103,8,FALSE),"")&lt;&gt;"Active","Authorization not marked Active—review",IF(B27&lt;IFERROR(VLOOKUP(C27,Authorizations!$A$4:$L$103,6,FALSE),DATE(9999,12,31)),"Pickup before valid date—review",IF(AND(IFERROR(VLOOKUP(C27,Authorizations!$A$4:$L$103,7,FALSE),0)&gt;0,B27&gt;IFERROR(VLOOKUP(C27,Authorizations!$A$4:$L$103,7,FALSE),B27)),"Pickup after valid date—review",IF(H27&lt;&gt;IFERROR(VLOOKUP(C27,Authorizations!$A$4:$L$103,9,FALSE),""),"Method differs—review",IF(I27&lt;&gt;"Matched","Verification needs review",IF(J27&lt;&gt;"Yes","Not released—review log","Handoff logged")))))))))))</f>
        <v/>
      </c>
      <c r="L27" s="11" t="n"/>
    </row>
    <row r="28" ht="34" customHeight="1">
      <c r="A28" s="11" t="n"/>
      <c r="B28" s="12" t="n"/>
      <c r="C28" s="11" t="n"/>
      <c r="D28" s="5">
        <f>IF($C28="","",IFERROR(VLOOKUP($C28,Authorizations!$A$4:$L$103,2,FALSE),"ID not found"))</f>
        <v/>
      </c>
      <c r="E28" s="5">
        <f>IF($C28="","",IFERROR(VLOOKUP($C28,Authorizations!$A$4:$L$103,3,FALSE),"ID not found"))</f>
        <v/>
      </c>
      <c r="F28" s="5">
        <f>IF($C28="","",IFERROR(VLOOKUP($C28,Authorizations!$A$4:$L$103,4,FALSE),"ID not found"))</f>
        <v/>
      </c>
      <c r="G28" s="11" t="n"/>
      <c r="H28" s="11" t="n"/>
      <c r="I28" s="11" t="n"/>
      <c r="J28" s="11" t="n"/>
      <c r="K28" s="5">
        <f>IF(COUNTA(A28:C28,G28:J28,L28)=0,"",IF(OR(A28="",B28="",C28="",G28="",H28="",I28="",J28=""),"Complete required fields—review",IF(D28="ID not found","Authorization ID not found—review",IF(NOT(ISNUMBER(B28)),"Pickup date invalid—review",IF(IFERROR(VLOOKUP(C28,Authorizations!$A$4:$L$103,11,FALSE),"")="Incomplete","Authorization details need review",IF(IFERROR(VLOOKUP(C28,Authorizations!$A$4:$L$103,8,FALSE),"")&lt;&gt;"Active","Authorization not marked Active—review",IF(B28&lt;IFERROR(VLOOKUP(C28,Authorizations!$A$4:$L$103,6,FALSE),DATE(9999,12,31)),"Pickup before valid date—review",IF(AND(IFERROR(VLOOKUP(C28,Authorizations!$A$4:$L$103,7,FALSE),0)&gt;0,B28&gt;IFERROR(VLOOKUP(C28,Authorizations!$A$4:$L$103,7,FALSE),B28)),"Pickup after valid date—review",IF(H28&lt;&gt;IFERROR(VLOOKUP(C28,Authorizations!$A$4:$L$103,9,FALSE),""),"Method differs—review",IF(I28&lt;&gt;"Matched","Verification needs review",IF(J28&lt;&gt;"Yes","Not released—review log","Handoff logged")))))))))))</f>
        <v/>
      </c>
      <c r="L28" s="11" t="n"/>
    </row>
    <row r="29" ht="34" customHeight="1">
      <c r="A29" s="11" t="n"/>
      <c r="B29" s="12" t="n"/>
      <c r="C29" s="11" t="n"/>
      <c r="D29" s="7">
        <f>IF($C29="","",IFERROR(VLOOKUP($C29,Authorizations!$A$4:$L$103,2,FALSE),"ID not found"))</f>
        <v/>
      </c>
      <c r="E29" s="7">
        <f>IF($C29="","",IFERROR(VLOOKUP($C29,Authorizations!$A$4:$L$103,3,FALSE),"ID not found"))</f>
        <v/>
      </c>
      <c r="F29" s="7">
        <f>IF($C29="","",IFERROR(VLOOKUP($C29,Authorizations!$A$4:$L$103,4,FALSE),"ID not found"))</f>
        <v/>
      </c>
      <c r="G29" s="11" t="n"/>
      <c r="H29" s="11" t="n"/>
      <c r="I29" s="11" t="n"/>
      <c r="J29" s="11" t="n"/>
      <c r="K29" s="7">
        <f>IF(COUNTA(A29:C29,G29:J29,L29)=0,"",IF(OR(A29="",B29="",C29="",G29="",H29="",I29="",J29=""),"Complete required fields—review",IF(D29="ID not found","Authorization ID not found—review",IF(NOT(ISNUMBER(B29)),"Pickup date invalid—review",IF(IFERROR(VLOOKUP(C29,Authorizations!$A$4:$L$103,11,FALSE),"")="Incomplete","Authorization details need review",IF(IFERROR(VLOOKUP(C29,Authorizations!$A$4:$L$103,8,FALSE),"")&lt;&gt;"Active","Authorization not marked Active—review",IF(B29&lt;IFERROR(VLOOKUP(C29,Authorizations!$A$4:$L$103,6,FALSE),DATE(9999,12,31)),"Pickup before valid date—review",IF(AND(IFERROR(VLOOKUP(C29,Authorizations!$A$4:$L$103,7,FALSE),0)&gt;0,B29&gt;IFERROR(VLOOKUP(C29,Authorizations!$A$4:$L$103,7,FALSE),B29)),"Pickup after valid date—review",IF(H29&lt;&gt;IFERROR(VLOOKUP(C29,Authorizations!$A$4:$L$103,9,FALSE),""),"Method differs—review",IF(I29&lt;&gt;"Matched","Verification needs review",IF(J29&lt;&gt;"Yes","Not released—review log","Handoff logged")))))))))))</f>
        <v/>
      </c>
      <c r="L29" s="11" t="n"/>
    </row>
    <row r="30" ht="34" customHeight="1">
      <c r="A30" s="11" t="n"/>
      <c r="B30" s="12" t="n"/>
      <c r="C30" s="11" t="n"/>
      <c r="D30" s="5">
        <f>IF($C30="","",IFERROR(VLOOKUP($C30,Authorizations!$A$4:$L$103,2,FALSE),"ID not found"))</f>
        <v/>
      </c>
      <c r="E30" s="5">
        <f>IF($C30="","",IFERROR(VLOOKUP($C30,Authorizations!$A$4:$L$103,3,FALSE),"ID not found"))</f>
        <v/>
      </c>
      <c r="F30" s="5">
        <f>IF($C30="","",IFERROR(VLOOKUP($C30,Authorizations!$A$4:$L$103,4,FALSE),"ID not found"))</f>
        <v/>
      </c>
      <c r="G30" s="11" t="n"/>
      <c r="H30" s="11" t="n"/>
      <c r="I30" s="11" t="n"/>
      <c r="J30" s="11" t="n"/>
      <c r="K30" s="5">
        <f>IF(COUNTA(A30:C30,G30:J30,L30)=0,"",IF(OR(A30="",B30="",C30="",G30="",H30="",I30="",J30=""),"Complete required fields—review",IF(D30="ID not found","Authorization ID not found—review",IF(NOT(ISNUMBER(B30)),"Pickup date invalid—review",IF(IFERROR(VLOOKUP(C30,Authorizations!$A$4:$L$103,11,FALSE),"")="Incomplete","Authorization details need review",IF(IFERROR(VLOOKUP(C30,Authorizations!$A$4:$L$103,8,FALSE),"")&lt;&gt;"Active","Authorization not marked Active—review",IF(B30&lt;IFERROR(VLOOKUP(C30,Authorizations!$A$4:$L$103,6,FALSE),DATE(9999,12,31)),"Pickup before valid date—review",IF(AND(IFERROR(VLOOKUP(C30,Authorizations!$A$4:$L$103,7,FALSE),0)&gt;0,B30&gt;IFERROR(VLOOKUP(C30,Authorizations!$A$4:$L$103,7,FALSE),B30)),"Pickup after valid date—review",IF(H30&lt;&gt;IFERROR(VLOOKUP(C30,Authorizations!$A$4:$L$103,9,FALSE),""),"Method differs—review",IF(I30&lt;&gt;"Matched","Verification needs review",IF(J30&lt;&gt;"Yes","Not released—review log","Handoff logged")))))))))))</f>
        <v/>
      </c>
      <c r="L30" s="11" t="n"/>
    </row>
    <row r="31" ht="34" customHeight="1">
      <c r="A31" s="11" t="n"/>
      <c r="B31" s="12" t="n"/>
      <c r="C31" s="11" t="n"/>
      <c r="D31" s="7">
        <f>IF($C31="","",IFERROR(VLOOKUP($C31,Authorizations!$A$4:$L$103,2,FALSE),"ID not found"))</f>
        <v/>
      </c>
      <c r="E31" s="7">
        <f>IF($C31="","",IFERROR(VLOOKUP($C31,Authorizations!$A$4:$L$103,3,FALSE),"ID not found"))</f>
        <v/>
      </c>
      <c r="F31" s="7">
        <f>IF($C31="","",IFERROR(VLOOKUP($C31,Authorizations!$A$4:$L$103,4,FALSE),"ID not found"))</f>
        <v/>
      </c>
      <c r="G31" s="11" t="n"/>
      <c r="H31" s="11" t="n"/>
      <c r="I31" s="11" t="n"/>
      <c r="J31" s="11" t="n"/>
      <c r="K31" s="7">
        <f>IF(COUNTA(A31:C31,G31:J31,L31)=0,"",IF(OR(A31="",B31="",C31="",G31="",H31="",I31="",J31=""),"Complete required fields—review",IF(D31="ID not found","Authorization ID not found—review",IF(NOT(ISNUMBER(B31)),"Pickup date invalid—review",IF(IFERROR(VLOOKUP(C31,Authorizations!$A$4:$L$103,11,FALSE),"")="Incomplete","Authorization details need review",IF(IFERROR(VLOOKUP(C31,Authorizations!$A$4:$L$103,8,FALSE),"")&lt;&gt;"Active","Authorization not marked Active—review",IF(B31&lt;IFERROR(VLOOKUP(C31,Authorizations!$A$4:$L$103,6,FALSE),DATE(9999,12,31)),"Pickup before valid date—review",IF(AND(IFERROR(VLOOKUP(C31,Authorizations!$A$4:$L$103,7,FALSE),0)&gt;0,B31&gt;IFERROR(VLOOKUP(C31,Authorizations!$A$4:$L$103,7,FALSE),B31)),"Pickup after valid date—review",IF(H31&lt;&gt;IFERROR(VLOOKUP(C31,Authorizations!$A$4:$L$103,9,FALSE),""),"Method differs—review",IF(I31&lt;&gt;"Matched","Verification needs review",IF(J31&lt;&gt;"Yes","Not released—review log","Handoff logged")))))))))))</f>
        <v/>
      </c>
      <c r="L31" s="11" t="n"/>
    </row>
    <row r="32" ht="34" customHeight="1">
      <c r="A32" s="11" t="n"/>
      <c r="B32" s="12" t="n"/>
      <c r="C32" s="11" t="n"/>
      <c r="D32" s="5">
        <f>IF($C32="","",IFERROR(VLOOKUP($C32,Authorizations!$A$4:$L$103,2,FALSE),"ID not found"))</f>
        <v/>
      </c>
      <c r="E32" s="5">
        <f>IF($C32="","",IFERROR(VLOOKUP($C32,Authorizations!$A$4:$L$103,3,FALSE),"ID not found"))</f>
        <v/>
      </c>
      <c r="F32" s="5">
        <f>IF($C32="","",IFERROR(VLOOKUP($C32,Authorizations!$A$4:$L$103,4,FALSE),"ID not found"))</f>
        <v/>
      </c>
      <c r="G32" s="11" t="n"/>
      <c r="H32" s="11" t="n"/>
      <c r="I32" s="11" t="n"/>
      <c r="J32" s="11" t="n"/>
      <c r="K32" s="5">
        <f>IF(COUNTA(A32:C32,G32:J32,L32)=0,"",IF(OR(A32="",B32="",C32="",G32="",H32="",I32="",J32=""),"Complete required fields—review",IF(D32="ID not found","Authorization ID not found—review",IF(NOT(ISNUMBER(B32)),"Pickup date invalid—review",IF(IFERROR(VLOOKUP(C32,Authorizations!$A$4:$L$103,11,FALSE),"")="Incomplete","Authorization details need review",IF(IFERROR(VLOOKUP(C32,Authorizations!$A$4:$L$103,8,FALSE),"")&lt;&gt;"Active","Authorization not marked Active—review",IF(B32&lt;IFERROR(VLOOKUP(C32,Authorizations!$A$4:$L$103,6,FALSE),DATE(9999,12,31)),"Pickup before valid date—review",IF(AND(IFERROR(VLOOKUP(C32,Authorizations!$A$4:$L$103,7,FALSE),0)&gt;0,B32&gt;IFERROR(VLOOKUP(C32,Authorizations!$A$4:$L$103,7,FALSE),B32)),"Pickup after valid date—review",IF(H32&lt;&gt;IFERROR(VLOOKUP(C32,Authorizations!$A$4:$L$103,9,FALSE),""),"Method differs—review",IF(I32&lt;&gt;"Matched","Verification needs review",IF(J32&lt;&gt;"Yes","Not released—review log","Handoff logged")))))))))))</f>
        <v/>
      </c>
      <c r="L32" s="11" t="n"/>
    </row>
    <row r="33" ht="34" customHeight="1">
      <c r="A33" s="11" t="n"/>
      <c r="B33" s="12" t="n"/>
      <c r="C33" s="11" t="n"/>
      <c r="D33" s="7">
        <f>IF($C33="","",IFERROR(VLOOKUP($C33,Authorizations!$A$4:$L$103,2,FALSE),"ID not found"))</f>
        <v/>
      </c>
      <c r="E33" s="7">
        <f>IF($C33="","",IFERROR(VLOOKUP($C33,Authorizations!$A$4:$L$103,3,FALSE),"ID not found"))</f>
        <v/>
      </c>
      <c r="F33" s="7">
        <f>IF($C33="","",IFERROR(VLOOKUP($C33,Authorizations!$A$4:$L$103,4,FALSE),"ID not found"))</f>
        <v/>
      </c>
      <c r="G33" s="11" t="n"/>
      <c r="H33" s="11" t="n"/>
      <c r="I33" s="11" t="n"/>
      <c r="J33" s="11" t="n"/>
      <c r="K33" s="7">
        <f>IF(COUNTA(A33:C33,G33:J33,L33)=0,"",IF(OR(A33="",B33="",C33="",G33="",H33="",I33="",J33=""),"Complete required fields—review",IF(D33="ID not found","Authorization ID not found—review",IF(NOT(ISNUMBER(B33)),"Pickup date invalid—review",IF(IFERROR(VLOOKUP(C33,Authorizations!$A$4:$L$103,11,FALSE),"")="Incomplete","Authorization details need review",IF(IFERROR(VLOOKUP(C33,Authorizations!$A$4:$L$103,8,FALSE),"")&lt;&gt;"Active","Authorization not marked Active—review",IF(B33&lt;IFERROR(VLOOKUP(C33,Authorizations!$A$4:$L$103,6,FALSE),DATE(9999,12,31)),"Pickup before valid date—review",IF(AND(IFERROR(VLOOKUP(C33,Authorizations!$A$4:$L$103,7,FALSE),0)&gt;0,B33&gt;IFERROR(VLOOKUP(C33,Authorizations!$A$4:$L$103,7,FALSE),B33)),"Pickup after valid date—review",IF(H33&lt;&gt;IFERROR(VLOOKUP(C33,Authorizations!$A$4:$L$103,9,FALSE),""),"Method differs—review",IF(I33&lt;&gt;"Matched","Verification needs review",IF(J33&lt;&gt;"Yes","Not released—review log","Handoff logged")))))))))))</f>
        <v/>
      </c>
      <c r="L33" s="11" t="n"/>
    </row>
    <row r="34" ht="34" customHeight="1">
      <c r="A34" s="11" t="n"/>
      <c r="B34" s="12" t="n"/>
      <c r="C34" s="11" t="n"/>
      <c r="D34" s="5">
        <f>IF($C34="","",IFERROR(VLOOKUP($C34,Authorizations!$A$4:$L$103,2,FALSE),"ID not found"))</f>
        <v/>
      </c>
      <c r="E34" s="5">
        <f>IF($C34="","",IFERROR(VLOOKUP($C34,Authorizations!$A$4:$L$103,3,FALSE),"ID not found"))</f>
        <v/>
      </c>
      <c r="F34" s="5">
        <f>IF($C34="","",IFERROR(VLOOKUP($C34,Authorizations!$A$4:$L$103,4,FALSE),"ID not found"))</f>
        <v/>
      </c>
      <c r="G34" s="11" t="n"/>
      <c r="H34" s="11" t="n"/>
      <c r="I34" s="11" t="n"/>
      <c r="J34" s="11" t="n"/>
      <c r="K34" s="5">
        <f>IF(COUNTA(A34:C34,G34:J34,L34)=0,"",IF(OR(A34="",B34="",C34="",G34="",H34="",I34="",J34=""),"Complete required fields—review",IF(D34="ID not found","Authorization ID not found—review",IF(NOT(ISNUMBER(B34)),"Pickup date invalid—review",IF(IFERROR(VLOOKUP(C34,Authorizations!$A$4:$L$103,11,FALSE),"")="Incomplete","Authorization details need review",IF(IFERROR(VLOOKUP(C34,Authorizations!$A$4:$L$103,8,FALSE),"")&lt;&gt;"Active","Authorization not marked Active—review",IF(B34&lt;IFERROR(VLOOKUP(C34,Authorizations!$A$4:$L$103,6,FALSE),DATE(9999,12,31)),"Pickup before valid date—review",IF(AND(IFERROR(VLOOKUP(C34,Authorizations!$A$4:$L$103,7,FALSE),0)&gt;0,B34&gt;IFERROR(VLOOKUP(C34,Authorizations!$A$4:$L$103,7,FALSE),B34)),"Pickup after valid date—review",IF(H34&lt;&gt;IFERROR(VLOOKUP(C34,Authorizations!$A$4:$L$103,9,FALSE),""),"Method differs—review",IF(I34&lt;&gt;"Matched","Verification needs review",IF(J34&lt;&gt;"Yes","Not released—review log","Handoff logged")))))))))))</f>
        <v/>
      </c>
      <c r="L34" s="11" t="n"/>
    </row>
    <row r="35" ht="34" customHeight="1">
      <c r="A35" s="11" t="n"/>
      <c r="B35" s="12" t="n"/>
      <c r="C35" s="11" t="n"/>
      <c r="D35" s="7">
        <f>IF($C35="","",IFERROR(VLOOKUP($C35,Authorizations!$A$4:$L$103,2,FALSE),"ID not found"))</f>
        <v/>
      </c>
      <c r="E35" s="7">
        <f>IF($C35="","",IFERROR(VLOOKUP($C35,Authorizations!$A$4:$L$103,3,FALSE),"ID not found"))</f>
        <v/>
      </c>
      <c r="F35" s="7">
        <f>IF($C35="","",IFERROR(VLOOKUP($C35,Authorizations!$A$4:$L$103,4,FALSE),"ID not found"))</f>
        <v/>
      </c>
      <c r="G35" s="11" t="n"/>
      <c r="H35" s="11" t="n"/>
      <c r="I35" s="11" t="n"/>
      <c r="J35" s="11" t="n"/>
      <c r="K35" s="7">
        <f>IF(COUNTA(A35:C35,G35:J35,L35)=0,"",IF(OR(A35="",B35="",C35="",G35="",H35="",I35="",J35=""),"Complete required fields—review",IF(D35="ID not found","Authorization ID not found—review",IF(NOT(ISNUMBER(B35)),"Pickup date invalid—review",IF(IFERROR(VLOOKUP(C35,Authorizations!$A$4:$L$103,11,FALSE),"")="Incomplete","Authorization details need review",IF(IFERROR(VLOOKUP(C35,Authorizations!$A$4:$L$103,8,FALSE),"")&lt;&gt;"Active","Authorization not marked Active—review",IF(B35&lt;IFERROR(VLOOKUP(C35,Authorizations!$A$4:$L$103,6,FALSE),DATE(9999,12,31)),"Pickup before valid date—review",IF(AND(IFERROR(VLOOKUP(C35,Authorizations!$A$4:$L$103,7,FALSE),0)&gt;0,B35&gt;IFERROR(VLOOKUP(C35,Authorizations!$A$4:$L$103,7,FALSE),B35)),"Pickup after valid date—review",IF(H35&lt;&gt;IFERROR(VLOOKUP(C35,Authorizations!$A$4:$L$103,9,FALSE),""),"Method differs—review",IF(I35&lt;&gt;"Matched","Verification needs review",IF(J35&lt;&gt;"Yes","Not released—review log","Handoff logged")))))))))))</f>
        <v/>
      </c>
      <c r="L35" s="11" t="n"/>
    </row>
    <row r="36" ht="34" customHeight="1">
      <c r="A36" s="11" t="n"/>
      <c r="B36" s="12" t="n"/>
      <c r="C36" s="11" t="n"/>
      <c r="D36" s="5">
        <f>IF($C36="","",IFERROR(VLOOKUP($C36,Authorizations!$A$4:$L$103,2,FALSE),"ID not found"))</f>
        <v/>
      </c>
      <c r="E36" s="5">
        <f>IF($C36="","",IFERROR(VLOOKUP($C36,Authorizations!$A$4:$L$103,3,FALSE),"ID not found"))</f>
        <v/>
      </c>
      <c r="F36" s="5">
        <f>IF($C36="","",IFERROR(VLOOKUP($C36,Authorizations!$A$4:$L$103,4,FALSE),"ID not found"))</f>
        <v/>
      </c>
      <c r="G36" s="11" t="n"/>
      <c r="H36" s="11" t="n"/>
      <c r="I36" s="11" t="n"/>
      <c r="J36" s="11" t="n"/>
      <c r="K36" s="5">
        <f>IF(COUNTA(A36:C36,G36:J36,L36)=0,"",IF(OR(A36="",B36="",C36="",G36="",H36="",I36="",J36=""),"Complete required fields—review",IF(D36="ID not found","Authorization ID not found—review",IF(NOT(ISNUMBER(B36)),"Pickup date invalid—review",IF(IFERROR(VLOOKUP(C36,Authorizations!$A$4:$L$103,11,FALSE),"")="Incomplete","Authorization details need review",IF(IFERROR(VLOOKUP(C36,Authorizations!$A$4:$L$103,8,FALSE),"")&lt;&gt;"Active","Authorization not marked Active—review",IF(B36&lt;IFERROR(VLOOKUP(C36,Authorizations!$A$4:$L$103,6,FALSE),DATE(9999,12,31)),"Pickup before valid date—review",IF(AND(IFERROR(VLOOKUP(C36,Authorizations!$A$4:$L$103,7,FALSE),0)&gt;0,B36&gt;IFERROR(VLOOKUP(C36,Authorizations!$A$4:$L$103,7,FALSE),B36)),"Pickup after valid date—review",IF(H36&lt;&gt;IFERROR(VLOOKUP(C36,Authorizations!$A$4:$L$103,9,FALSE),""),"Method differs—review",IF(I36&lt;&gt;"Matched","Verification needs review",IF(J36&lt;&gt;"Yes","Not released—review log","Handoff logged")))))))))))</f>
        <v/>
      </c>
      <c r="L36" s="11" t="n"/>
    </row>
    <row r="37" ht="34" customHeight="1">
      <c r="A37" s="11" t="n"/>
      <c r="B37" s="12" t="n"/>
      <c r="C37" s="11" t="n"/>
      <c r="D37" s="7">
        <f>IF($C37="","",IFERROR(VLOOKUP($C37,Authorizations!$A$4:$L$103,2,FALSE),"ID not found"))</f>
        <v/>
      </c>
      <c r="E37" s="7">
        <f>IF($C37="","",IFERROR(VLOOKUP($C37,Authorizations!$A$4:$L$103,3,FALSE),"ID not found"))</f>
        <v/>
      </c>
      <c r="F37" s="7">
        <f>IF($C37="","",IFERROR(VLOOKUP($C37,Authorizations!$A$4:$L$103,4,FALSE),"ID not found"))</f>
        <v/>
      </c>
      <c r="G37" s="11" t="n"/>
      <c r="H37" s="11" t="n"/>
      <c r="I37" s="11" t="n"/>
      <c r="J37" s="11" t="n"/>
      <c r="K37" s="7">
        <f>IF(COUNTA(A37:C37,G37:J37,L37)=0,"",IF(OR(A37="",B37="",C37="",G37="",H37="",I37="",J37=""),"Complete required fields—review",IF(D37="ID not found","Authorization ID not found—review",IF(NOT(ISNUMBER(B37)),"Pickup date invalid—review",IF(IFERROR(VLOOKUP(C37,Authorizations!$A$4:$L$103,11,FALSE),"")="Incomplete","Authorization details need review",IF(IFERROR(VLOOKUP(C37,Authorizations!$A$4:$L$103,8,FALSE),"")&lt;&gt;"Active","Authorization not marked Active—review",IF(B37&lt;IFERROR(VLOOKUP(C37,Authorizations!$A$4:$L$103,6,FALSE),DATE(9999,12,31)),"Pickup before valid date—review",IF(AND(IFERROR(VLOOKUP(C37,Authorizations!$A$4:$L$103,7,FALSE),0)&gt;0,B37&gt;IFERROR(VLOOKUP(C37,Authorizations!$A$4:$L$103,7,FALSE),B37)),"Pickup after valid date—review",IF(H37&lt;&gt;IFERROR(VLOOKUP(C37,Authorizations!$A$4:$L$103,9,FALSE),""),"Method differs—review",IF(I37&lt;&gt;"Matched","Verification needs review",IF(J37&lt;&gt;"Yes","Not released—review log","Handoff logged")))))))))))</f>
        <v/>
      </c>
      <c r="L37" s="11" t="n"/>
    </row>
    <row r="38" ht="34" customHeight="1">
      <c r="A38" s="11" t="n"/>
      <c r="B38" s="12" t="n"/>
      <c r="C38" s="11" t="n"/>
      <c r="D38" s="5">
        <f>IF($C38="","",IFERROR(VLOOKUP($C38,Authorizations!$A$4:$L$103,2,FALSE),"ID not found"))</f>
        <v/>
      </c>
      <c r="E38" s="5">
        <f>IF($C38="","",IFERROR(VLOOKUP($C38,Authorizations!$A$4:$L$103,3,FALSE),"ID not found"))</f>
        <v/>
      </c>
      <c r="F38" s="5">
        <f>IF($C38="","",IFERROR(VLOOKUP($C38,Authorizations!$A$4:$L$103,4,FALSE),"ID not found"))</f>
        <v/>
      </c>
      <c r="G38" s="11" t="n"/>
      <c r="H38" s="11" t="n"/>
      <c r="I38" s="11" t="n"/>
      <c r="J38" s="11" t="n"/>
      <c r="K38" s="5">
        <f>IF(COUNTA(A38:C38,G38:J38,L38)=0,"",IF(OR(A38="",B38="",C38="",G38="",H38="",I38="",J38=""),"Complete required fields—review",IF(D38="ID not found","Authorization ID not found—review",IF(NOT(ISNUMBER(B38)),"Pickup date invalid—review",IF(IFERROR(VLOOKUP(C38,Authorizations!$A$4:$L$103,11,FALSE),"")="Incomplete","Authorization details need review",IF(IFERROR(VLOOKUP(C38,Authorizations!$A$4:$L$103,8,FALSE),"")&lt;&gt;"Active","Authorization not marked Active—review",IF(B38&lt;IFERROR(VLOOKUP(C38,Authorizations!$A$4:$L$103,6,FALSE),DATE(9999,12,31)),"Pickup before valid date—review",IF(AND(IFERROR(VLOOKUP(C38,Authorizations!$A$4:$L$103,7,FALSE),0)&gt;0,B38&gt;IFERROR(VLOOKUP(C38,Authorizations!$A$4:$L$103,7,FALSE),B38)),"Pickup after valid date—review",IF(H38&lt;&gt;IFERROR(VLOOKUP(C38,Authorizations!$A$4:$L$103,9,FALSE),""),"Method differs—review",IF(I38&lt;&gt;"Matched","Verification needs review",IF(J38&lt;&gt;"Yes","Not released—review log","Handoff logged")))))))))))</f>
        <v/>
      </c>
      <c r="L38" s="11" t="n"/>
    </row>
    <row r="39" ht="34" customHeight="1">
      <c r="A39" s="11" t="n"/>
      <c r="B39" s="12" t="n"/>
      <c r="C39" s="11" t="n"/>
      <c r="D39" s="7">
        <f>IF($C39="","",IFERROR(VLOOKUP($C39,Authorizations!$A$4:$L$103,2,FALSE),"ID not found"))</f>
        <v/>
      </c>
      <c r="E39" s="7">
        <f>IF($C39="","",IFERROR(VLOOKUP($C39,Authorizations!$A$4:$L$103,3,FALSE),"ID not found"))</f>
        <v/>
      </c>
      <c r="F39" s="7">
        <f>IF($C39="","",IFERROR(VLOOKUP($C39,Authorizations!$A$4:$L$103,4,FALSE),"ID not found"))</f>
        <v/>
      </c>
      <c r="G39" s="11" t="n"/>
      <c r="H39" s="11" t="n"/>
      <c r="I39" s="11" t="n"/>
      <c r="J39" s="11" t="n"/>
      <c r="K39" s="7">
        <f>IF(COUNTA(A39:C39,G39:J39,L39)=0,"",IF(OR(A39="",B39="",C39="",G39="",H39="",I39="",J39=""),"Complete required fields—review",IF(D39="ID not found","Authorization ID not found—review",IF(NOT(ISNUMBER(B39)),"Pickup date invalid—review",IF(IFERROR(VLOOKUP(C39,Authorizations!$A$4:$L$103,11,FALSE),"")="Incomplete","Authorization details need review",IF(IFERROR(VLOOKUP(C39,Authorizations!$A$4:$L$103,8,FALSE),"")&lt;&gt;"Active","Authorization not marked Active—review",IF(B39&lt;IFERROR(VLOOKUP(C39,Authorizations!$A$4:$L$103,6,FALSE),DATE(9999,12,31)),"Pickup before valid date—review",IF(AND(IFERROR(VLOOKUP(C39,Authorizations!$A$4:$L$103,7,FALSE),0)&gt;0,B39&gt;IFERROR(VLOOKUP(C39,Authorizations!$A$4:$L$103,7,FALSE),B39)),"Pickup after valid date—review",IF(H39&lt;&gt;IFERROR(VLOOKUP(C39,Authorizations!$A$4:$L$103,9,FALSE),""),"Method differs—review",IF(I39&lt;&gt;"Matched","Verification needs review",IF(J39&lt;&gt;"Yes","Not released—review log","Handoff logged")))))))))))</f>
        <v/>
      </c>
      <c r="L39" s="11" t="n"/>
    </row>
    <row r="40" ht="34" customHeight="1">
      <c r="A40" s="11" t="n"/>
      <c r="B40" s="12" t="n"/>
      <c r="C40" s="11" t="n"/>
      <c r="D40" s="5">
        <f>IF($C40="","",IFERROR(VLOOKUP($C40,Authorizations!$A$4:$L$103,2,FALSE),"ID not found"))</f>
        <v/>
      </c>
      <c r="E40" s="5">
        <f>IF($C40="","",IFERROR(VLOOKUP($C40,Authorizations!$A$4:$L$103,3,FALSE),"ID not found"))</f>
        <v/>
      </c>
      <c r="F40" s="5">
        <f>IF($C40="","",IFERROR(VLOOKUP($C40,Authorizations!$A$4:$L$103,4,FALSE),"ID not found"))</f>
        <v/>
      </c>
      <c r="G40" s="11" t="n"/>
      <c r="H40" s="11" t="n"/>
      <c r="I40" s="11" t="n"/>
      <c r="J40" s="11" t="n"/>
      <c r="K40" s="5">
        <f>IF(COUNTA(A40:C40,G40:J40,L40)=0,"",IF(OR(A40="",B40="",C40="",G40="",H40="",I40="",J40=""),"Complete required fields—review",IF(D40="ID not found","Authorization ID not found—review",IF(NOT(ISNUMBER(B40)),"Pickup date invalid—review",IF(IFERROR(VLOOKUP(C40,Authorizations!$A$4:$L$103,11,FALSE),"")="Incomplete","Authorization details need review",IF(IFERROR(VLOOKUP(C40,Authorizations!$A$4:$L$103,8,FALSE),"")&lt;&gt;"Active","Authorization not marked Active—review",IF(B40&lt;IFERROR(VLOOKUP(C40,Authorizations!$A$4:$L$103,6,FALSE),DATE(9999,12,31)),"Pickup before valid date—review",IF(AND(IFERROR(VLOOKUP(C40,Authorizations!$A$4:$L$103,7,FALSE),0)&gt;0,B40&gt;IFERROR(VLOOKUP(C40,Authorizations!$A$4:$L$103,7,FALSE),B40)),"Pickup after valid date—review",IF(H40&lt;&gt;IFERROR(VLOOKUP(C40,Authorizations!$A$4:$L$103,9,FALSE),""),"Method differs—review",IF(I40&lt;&gt;"Matched","Verification needs review",IF(J40&lt;&gt;"Yes","Not released—review log","Handoff logged")))))))))))</f>
        <v/>
      </c>
      <c r="L40" s="11" t="n"/>
    </row>
    <row r="41" ht="34" customHeight="1">
      <c r="A41" s="11" t="n"/>
      <c r="B41" s="12" t="n"/>
      <c r="C41" s="11" t="n"/>
      <c r="D41" s="7">
        <f>IF($C41="","",IFERROR(VLOOKUP($C41,Authorizations!$A$4:$L$103,2,FALSE),"ID not found"))</f>
        <v/>
      </c>
      <c r="E41" s="7">
        <f>IF($C41="","",IFERROR(VLOOKUP($C41,Authorizations!$A$4:$L$103,3,FALSE),"ID not found"))</f>
        <v/>
      </c>
      <c r="F41" s="7">
        <f>IF($C41="","",IFERROR(VLOOKUP($C41,Authorizations!$A$4:$L$103,4,FALSE),"ID not found"))</f>
        <v/>
      </c>
      <c r="G41" s="11" t="n"/>
      <c r="H41" s="11" t="n"/>
      <c r="I41" s="11" t="n"/>
      <c r="J41" s="11" t="n"/>
      <c r="K41" s="7">
        <f>IF(COUNTA(A41:C41,G41:J41,L41)=0,"",IF(OR(A41="",B41="",C41="",G41="",H41="",I41="",J41=""),"Complete required fields—review",IF(D41="ID not found","Authorization ID not found—review",IF(NOT(ISNUMBER(B41)),"Pickup date invalid—review",IF(IFERROR(VLOOKUP(C41,Authorizations!$A$4:$L$103,11,FALSE),"")="Incomplete","Authorization details need review",IF(IFERROR(VLOOKUP(C41,Authorizations!$A$4:$L$103,8,FALSE),"")&lt;&gt;"Active","Authorization not marked Active—review",IF(B41&lt;IFERROR(VLOOKUP(C41,Authorizations!$A$4:$L$103,6,FALSE),DATE(9999,12,31)),"Pickup before valid date—review",IF(AND(IFERROR(VLOOKUP(C41,Authorizations!$A$4:$L$103,7,FALSE),0)&gt;0,B41&gt;IFERROR(VLOOKUP(C41,Authorizations!$A$4:$L$103,7,FALSE),B41)),"Pickup after valid date—review",IF(H41&lt;&gt;IFERROR(VLOOKUP(C41,Authorizations!$A$4:$L$103,9,FALSE),""),"Method differs—review",IF(I41&lt;&gt;"Matched","Verification needs review",IF(J41&lt;&gt;"Yes","Not released—review log","Handoff logged")))))))))))</f>
        <v/>
      </c>
      <c r="L41" s="11" t="n"/>
    </row>
    <row r="42" ht="34" customHeight="1">
      <c r="A42" s="11" t="n"/>
      <c r="B42" s="12" t="n"/>
      <c r="C42" s="11" t="n"/>
      <c r="D42" s="5">
        <f>IF($C42="","",IFERROR(VLOOKUP($C42,Authorizations!$A$4:$L$103,2,FALSE),"ID not found"))</f>
        <v/>
      </c>
      <c r="E42" s="5">
        <f>IF($C42="","",IFERROR(VLOOKUP($C42,Authorizations!$A$4:$L$103,3,FALSE),"ID not found"))</f>
        <v/>
      </c>
      <c r="F42" s="5">
        <f>IF($C42="","",IFERROR(VLOOKUP($C42,Authorizations!$A$4:$L$103,4,FALSE),"ID not found"))</f>
        <v/>
      </c>
      <c r="G42" s="11" t="n"/>
      <c r="H42" s="11" t="n"/>
      <c r="I42" s="11" t="n"/>
      <c r="J42" s="11" t="n"/>
      <c r="K42" s="5">
        <f>IF(COUNTA(A42:C42,G42:J42,L42)=0,"",IF(OR(A42="",B42="",C42="",G42="",H42="",I42="",J42=""),"Complete required fields—review",IF(D42="ID not found","Authorization ID not found—review",IF(NOT(ISNUMBER(B42)),"Pickup date invalid—review",IF(IFERROR(VLOOKUP(C42,Authorizations!$A$4:$L$103,11,FALSE),"")="Incomplete","Authorization details need review",IF(IFERROR(VLOOKUP(C42,Authorizations!$A$4:$L$103,8,FALSE),"")&lt;&gt;"Active","Authorization not marked Active—review",IF(B42&lt;IFERROR(VLOOKUP(C42,Authorizations!$A$4:$L$103,6,FALSE),DATE(9999,12,31)),"Pickup before valid date—review",IF(AND(IFERROR(VLOOKUP(C42,Authorizations!$A$4:$L$103,7,FALSE),0)&gt;0,B42&gt;IFERROR(VLOOKUP(C42,Authorizations!$A$4:$L$103,7,FALSE),B42)),"Pickup after valid date—review",IF(H42&lt;&gt;IFERROR(VLOOKUP(C42,Authorizations!$A$4:$L$103,9,FALSE),""),"Method differs—review",IF(I42&lt;&gt;"Matched","Verification needs review",IF(J42&lt;&gt;"Yes","Not released—review log","Handoff logged")))))))))))</f>
        <v/>
      </c>
      <c r="L42" s="11" t="n"/>
    </row>
    <row r="43" ht="34" customHeight="1">
      <c r="A43" s="11" t="n"/>
      <c r="B43" s="12" t="n"/>
      <c r="C43" s="11" t="n"/>
      <c r="D43" s="7">
        <f>IF($C43="","",IFERROR(VLOOKUP($C43,Authorizations!$A$4:$L$103,2,FALSE),"ID not found"))</f>
        <v/>
      </c>
      <c r="E43" s="7">
        <f>IF($C43="","",IFERROR(VLOOKUP($C43,Authorizations!$A$4:$L$103,3,FALSE),"ID not found"))</f>
        <v/>
      </c>
      <c r="F43" s="7">
        <f>IF($C43="","",IFERROR(VLOOKUP($C43,Authorizations!$A$4:$L$103,4,FALSE),"ID not found"))</f>
        <v/>
      </c>
      <c r="G43" s="11" t="n"/>
      <c r="H43" s="11" t="n"/>
      <c r="I43" s="11" t="n"/>
      <c r="J43" s="11" t="n"/>
      <c r="K43" s="7">
        <f>IF(COUNTA(A43:C43,G43:J43,L43)=0,"",IF(OR(A43="",B43="",C43="",G43="",H43="",I43="",J43=""),"Complete required fields—review",IF(D43="ID not found","Authorization ID not found—review",IF(NOT(ISNUMBER(B43)),"Pickup date invalid—review",IF(IFERROR(VLOOKUP(C43,Authorizations!$A$4:$L$103,11,FALSE),"")="Incomplete","Authorization details need review",IF(IFERROR(VLOOKUP(C43,Authorizations!$A$4:$L$103,8,FALSE),"")&lt;&gt;"Active","Authorization not marked Active—review",IF(B43&lt;IFERROR(VLOOKUP(C43,Authorizations!$A$4:$L$103,6,FALSE),DATE(9999,12,31)),"Pickup before valid date—review",IF(AND(IFERROR(VLOOKUP(C43,Authorizations!$A$4:$L$103,7,FALSE),0)&gt;0,B43&gt;IFERROR(VLOOKUP(C43,Authorizations!$A$4:$L$103,7,FALSE),B43)),"Pickup after valid date—review",IF(H43&lt;&gt;IFERROR(VLOOKUP(C43,Authorizations!$A$4:$L$103,9,FALSE),""),"Method differs—review",IF(I43&lt;&gt;"Matched","Verification needs review",IF(J43&lt;&gt;"Yes","Not released—review log","Handoff logged")))))))))))</f>
        <v/>
      </c>
      <c r="L43" s="11" t="n"/>
    </row>
    <row r="44" ht="34" customHeight="1">
      <c r="A44" s="11" t="n"/>
      <c r="B44" s="12" t="n"/>
      <c r="C44" s="11" t="n"/>
      <c r="D44" s="5">
        <f>IF($C44="","",IFERROR(VLOOKUP($C44,Authorizations!$A$4:$L$103,2,FALSE),"ID not found"))</f>
        <v/>
      </c>
      <c r="E44" s="5">
        <f>IF($C44="","",IFERROR(VLOOKUP($C44,Authorizations!$A$4:$L$103,3,FALSE),"ID not found"))</f>
        <v/>
      </c>
      <c r="F44" s="5">
        <f>IF($C44="","",IFERROR(VLOOKUP($C44,Authorizations!$A$4:$L$103,4,FALSE),"ID not found"))</f>
        <v/>
      </c>
      <c r="G44" s="11" t="n"/>
      <c r="H44" s="11" t="n"/>
      <c r="I44" s="11" t="n"/>
      <c r="J44" s="11" t="n"/>
      <c r="K44" s="5">
        <f>IF(COUNTA(A44:C44,G44:J44,L44)=0,"",IF(OR(A44="",B44="",C44="",G44="",H44="",I44="",J44=""),"Complete required fields—review",IF(D44="ID not found","Authorization ID not found—review",IF(NOT(ISNUMBER(B44)),"Pickup date invalid—review",IF(IFERROR(VLOOKUP(C44,Authorizations!$A$4:$L$103,11,FALSE),"")="Incomplete","Authorization details need review",IF(IFERROR(VLOOKUP(C44,Authorizations!$A$4:$L$103,8,FALSE),"")&lt;&gt;"Active","Authorization not marked Active—review",IF(B44&lt;IFERROR(VLOOKUP(C44,Authorizations!$A$4:$L$103,6,FALSE),DATE(9999,12,31)),"Pickup before valid date—review",IF(AND(IFERROR(VLOOKUP(C44,Authorizations!$A$4:$L$103,7,FALSE),0)&gt;0,B44&gt;IFERROR(VLOOKUP(C44,Authorizations!$A$4:$L$103,7,FALSE),B44)),"Pickup after valid date—review",IF(H44&lt;&gt;IFERROR(VLOOKUP(C44,Authorizations!$A$4:$L$103,9,FALSE),""),"Method differs—review",IF(I44&lt;&gt;"Matched","Verification needs review",IF(J44&lt;&gt;"Yes","Not released—review log","Handoff logged")))))))))))</f>
        <v/>
      </c>
      <c r="L44" s="11" t="n"/>
    </row>
    <row r="45" ht="34" customHeight="1">
      <c r="A45" s="11" t="n"/>
      <c r="B45" s="12" t="n"/>
      <c r="C45" s="11" t="n"/>
      <c r="D45" s="7">
        <f>IF($C45="","",IFERROR(VLOOKUP($C45,Authorizations!$A$4:$L$103,2,FALSE),"ID not found"))</f>
        <v/>
      </c>
      <c r="E45" s="7">
        <f>IF($C45="","",IFERROR(VLOOKUP($C45,Authorizations!$A$4:$L$103,3,FALSE),"ID not found"))</f>
        <v/>
      </c>
      <c r="F45" s="7">
        <f>IF($C45="","",IFERROR(VLOOKUP($C45,Authorizations!$A$4:$L$103,4,FALSE),"ID not found"))</f>
        <v/>
      </c>
      <c r="G45" s="11" t="n"/>
      <c r="H45" s="11" t="n"/>
      <c r="I45" s="11" t="n"/>
      <c r="J45" s="11" t="n"/>
      <c r="K45" s="7">
        <f>IF(COUNTA(A45:C45,G45:J45,L45)=0,"",IF(OR(A45="",B45="",C45="",G45="",H45="",I45="",J45=""),"Complete required fields—review",IF(D45="ID not found","Authorization ID not found—review",IF(NOT(ISNUMBER(B45)),"Pickup date invalid—review",IF(IFERROR(VLOOKUP(C45,Authorizations!$A$4:$L$103,11,FALSE),"")="Incomplete","Authorization details need review",IF(IFERROR(VLOOKUP(C45,Authorizations!$A$4:$L$103,8,FALSE),"")&lt;&gt;"Active","Authorization not marked Active—review",IF(B45&lt;IFERROR(VLOOKUP(C45,Authorizations!$A$4:$L$103,6,FALSE),DATE(9999,12,31)),"Pickup before valid date—review",IF(AND(IFERROR(VLOOKUP(C45,Authorizations!$A$4:$L$103,7,FALSE),0)&gt;0,B45&gt;IFERROR(VLOOKUP(C45,Authorizations!$A$4:$L$103,7,FALSE),B45)),"Pickup after valid date—review",IF(H45&lt;&gt;IFERROR(VLOOKUP(C45,Authorizations!$A$4:$L$103,9,FALSE),""),"Method differs—review",IF(I45&lt;&gt;"Matched","Verification needs review",IF(J45&lt;&gt;"Yes","Not released—review log","Handoff logged")))))))))))</f>
        <v/>
      </c>
      <c r="L45" s="11" t="n"/>
    </row>
    <row r="46" ht="34" customHeight="1">
      <c r="A46" s="11" t="n"/>
      <c r="B46" s="12" t="n"/>
      <c r="C46" s="11" t="n"/>
      <c r="D46" s="5">
        <f>IF($C46="","",IFERROR(VLOOKUP($C46,Authorizations!$A$4:$L$103,2,FALSE),"ID not found"))</f>
        <v/>
      </c>
      <c r="E46" s="5">
        <f>IF($C46="","",IFERROR(VLOOKUP($C46,Authorizations!$A$4:$L$103,3,FALSE),"ID not found"))</f>
        <v/>
      </c>
      <c r="F46" s="5">
        <f>IF($C46="","",IFERROR(VLOOKUP($C46,Authorizations!$A$4:$L$103,4,FALSE),"ID not found"))</f>
        <v/>
      </c>
      <c r="G46" s="11" t="n"/>
      <c r="H46" s="11" t="n"/>
      <c r="I46" s="11" t="n"/>
      <c r="J46" s="11" t="n"/>
      <c r="K46" s="5">
        <f>IF(COUNTA(A46:C46,G46:J46,L46)=0,"",IF(OR(A46="",B46="",C46="",G46="",H46="",I46="",J46=""),"Complete required fields—review",IF(D46="ID not found","Authorization ID not found—review",IF(NOT(ISNUMBER(B46)),"Pickup date invalid—review",IF(IFERROR(VLOOKUP(C46,Authorizations!$A$4:$L$103,11,FALSE),"")="Incomplete","Authorization details need review",IF(IFERROR(VLOOKUP(C46,Authorizations!$A$4:$L$103,8,FALSE),"")&lt;&gt;"Active","Authorization not marked Active—review",IF(B46&lt;IFERROR(VLOOKUP(C46,Authorizations!$A$4:$L$103,6,FALSE),DATE(9999,12,31)),"Pickup before valid date—review",IF(AND(IFERROR(VLOOKUP(C46,Authorizations!$A$4:$L$103,7,FALSE),0)&gt;0,B46&gt;IFERROR(VLOOKUP(C46,Authorizations!$A$4:$L$103,7,FALSE),B46)),"Pickup after valid date—review",IF(H46&lt;&gt;IFERROR(VLOOKUP(C46,Authorizations!$A$4:$L$103,9,FALSE),""),"Method differs—review",IF(I46&lt;&gt;"Matched","Verification needs review",IF(J46&lt;&gt;"Yes","Not released—review log","Handoff logged")))))))))))</f>
        <v/>
      </c>
      <c r="L46" s="11" t="n"/>
    </row>
    <row r="47" ht="34" customHeight="1">
      <c r="A47" s="11" t="n"/>
      <c r="B47" s="12" t="n"/>
      <c r="C47" s="11" t="n"/>
      <c r="D47" s="7">
        <f>IF($C47="","",IFERROR(VLOOKUP($C47,Authorizations!$A$4:$L$103,2,FALSE),"ID not found"))</f>
        <v/>
      </c>
      <c r="E47" s="7">
        <f>IF($C47="","",IFERROR(VLOOKUP($C47,Authorizations!$A$4:$L$103,3,FALSE),"ID not found"))</f>
        <v/>
      </c>
      <c r="F47" s="7">
        <f>IF($C47="","",IFERROR(VLOOKUP($C47,Authorizations!$A$4:$L$103,4,FALSE),"ID not found"))</f>
        <v/>
      </c>
      <c r="G47" s="11" t="n"/>
      <c r="H47" s="11" t="n"/>
      <c r="I47" s="11" t="n"/>
      <c r="J47" s="11" t="n"/>
      <c r="K47" s="7">
        <f>IF(COUNTA(A47:C47,G47:J47,L47)=0,"",IF(OR(A47="",B47="",C47="",G47="",H47="",I47="",J47=""),"Complete required fields—review",IF(D47="ID not found","Authorization ID not found—review",IF(NOT(ISNUMBER(B47)),"Pickup date invalid—review",IF(IFERROR(VLOOKUP(C47,Authorizations!$A$4:$L$103,11,FALSE),"")="Incomplete","Authorization details need review",IF(IFERROR(VLOOKUP(C47,Authorizations!$A$4:$L$103,8,FALSE),"")&lt;&gt;"Active","Authorization not marked Active—review",IF(B47&lt;IFERROR(VLOOKUP(C47,Authorizations!$A$4:$L$103,6,FALSE),DATE(9999,12,31)),"Pickup before valid date—review",IF(AND(IFERROR(VLOOKUP(C47,Authorizations!$A$4:$L$103,7,FALSE),0)&gt;0,B47&gt;IFERROR(VLOOKUP(C47,Authorizations!$A$4:$L$103,7,FALSE),B47)),"Pickup after valid date—review",IF(H47&lt;&gt;IFERROR(VLOOKUP(C47,Authorizations!$A$4:$L$103,9,FALSE),""),"Method differs—review",IF(I47&lt;&gt;"Matched","Verification needs review",IF(J47&lt;&gt;"Yes","Not released—review log","Handoff logged")))))))))))</f>
        <v/>
      </c>
      <c r="L47" s="11" t="n"/>
    </row>
    <row r="48" ht="34" customHeight="1">
      <c r="A48" s="11" t="n"/>
      <c r="B48" s="12" t="n"/>
      <c r="C48" s="11" t="n"/>
      <c r="D48" s="5">
        <f>IF($C48="","",IFERROR(VLOOKUP($C48,Authorizations!$A$4:$L$103,2,FALSE),"ID not found"))</f>
        <v/>
      </c>
      <c r="E48" s="5">
        <f>IF($C48="","",IFERROR(VLOOKUP($C48,Authorizations!$A$4:$L$103,3,FALSE),"ID not found"))</f>
        <v/>
      </c>
      <c r="F48" s="5">
        <f>IF($C48="","",IFERROR(VLOOKUP($C48,Authorizations!$A$4:$L$103,4,FALSE),"ID not found"))</f>
        <v/>
      </c>
      <c r="G48" s="11" t="n"/>
      <c r="H48" s="11" t="n"/>
      <c r="I48" s="11" t="n"/>
      <c r="J48" s="11" t="n"/>
      <c r="K48" s="5">
        <f>IF(COUNTA(A48:C48,G48:J48,L48)=0,"",IF(OR(A48="",B48="",C48="",G48="",H48="",I48="",J48=""),"Complete required fields—review",IF(D48="ID not found","Authorization ID not found—review",IF(NOT(ISNUMBER(B48)),"Pickup date invalid—review",IF(IFERROR(VLOOKUP(C48,Authorizations!$A$4:$L$103,11,FALSE),"")="Incomplete","Authorization details need review",IF(IFERROR(VLOOKUP(C48,Authorizations!$A$4:$L$103,8,FALSE),"")&lt;&gt;"Active","Authorization not marked Active—review",IF(B48&lt;IFERROR(VLOOKUP(C48,Authorizations!$A$4:$L$103,6,FALSE),DATE(9999,12,31)),"Pickup before valid date—review",IF(AND(IFERROR(VLOOKUP(C48,Authorizations!$A$4:$L$103,7,FALSE),0)&gt;0,B48&gt;IFERROR(VLOOKUP(C48,Authorizations!$A$4:$L$103,7,FALSE),B48)),"Pickup after valid date—review",IF(H48&lt;&gt;IFERROR(VLOOKUP(C48,Authorizations!$A$4:$L$103,9,FALSE),""),"Method differs—review",IF(I48&lt;&gt;"Matched","Verification needs review",IF(J48&lt;&gt;"Yes","Not released—review log","Handoff logged")))))))))))</f>
        <v/>
      </c>
      <c r="L48" s="11" t="n"/>
    </row>
    <row r="49" ht="34" customHeight="1">
      <c r="A49" s="11" t="n"/>
      <c r="B49" s="12" t="n"/>
      <c r="C49" s="11" t="n"/>
      <c r="D49" s="7">
        <f>IF($C49="","",IFERROR(VLOOKUP($C49,Authorizations!$A$4:$L$103,2,FALSE),"ID not found"))</f>
        <v/>
      </c>
      <c r="E49" s="7">
        <f>IF($C49="","",IFERROR(VLOOKUP($C49,Authorizations!$A$4:$L$103,3,FALSE),"ID not found"))</f>
        <v/>
      </c>
      <c r="F49" s="7">
        <f>IF($C49="","",IFERROR(VLOOKUP($C49,Authorizations!$A$4:$L$103,4,FALSE),"ID not found"))</f>
        <v/>
      </c>
      <c r="G49" s="11" t="n"/>
      <c r="H49" s="11" t="n"/>
      <c r="I49" s="11" t="n"/>
      <c r="J49" s="11" t="n"/>
      <c r="K49" s="7">
        <f>IF(COUNTA(A49:C49,G49:J49,L49)=0,"",IF(OR(A49="",B49="",C49="",G49="",H49="",I49="",J49=""),"Complete required fields—review",IF(D49="ID not found","Authorization ID not found—review",IF(NOT(ISNUMBER(B49)),"Pickup date invalid—review",IF(IFERROR(VLOOKUP(C49,Authorizations!$A$4:$L$103,11,FALSE),"")="Incomplete","Authorization details need review",IF(IFERROR(VLOOKUP(C49,Authorizations!$A$4:$L$103,8,FALSE),"")&lt;&gt;"Active","Authorization not marked Active—review",IF(B49&lt;IFERROR(VLOOKUP(C49,Authorizations!$A$4:$L$103,6,FALSE),DATE(9999,12,31)),"Pickup before valid date—review",IF(AND(IFERROR(VLOOKUP(C49,Authorizations!$A$4:$L$103,7,FALSE),0)&gt;0,B49&gt;IFERROR(VLOOKUP(C49,Authorizations!$A$4:$L$103,7,FALSE),B49)),"Pickup after valid date—review",IF(H49&lt;&gt;IFERROR(VLOOKUP(C49,Authorizations!$A$4:$L$103,9,FALSE),""),"Method differs—review",IF(I49&lt;&gt;"Matched","Verification needs review",IF(J49&lt;&gt;"Yes","Not released—review log","Handoff logged")))))))))))</f>
        <v/>
      </c>
      <c r="L49" s="11" t="n"/>
    </row>
    <row r="50" ht="34" customHeight="1">
      <c r="A50" s="11" t="n"/>
      <c r="B50" s="12" t="n"/>
      <c r="C50" s="11" t="n"/>
      <c r="D50" s="5">
        <f>IF($C50="","",IFERROR(VLOOKUP($C50,Authorizations!$A$4:$L$103,2,FALSE),"ID not found"))</f>
        <v/>
      </c>
      <c r="E50" s="5">
        <f>IF($C50="","",IFERROR(VLOOKUP($C50,Authorizations!$A$4:$L$103,3,FALSE),"ID not found"))</f>
        <v/>
      </c>
      <c r="F50" s="5">
        <f>IF($C50="","",IFERROR(VLOOKUP($C50,Authorizations!$A$4:$L$103,4,FALSE),"ID not found"))</f>
        <v/>
      </c>
      <c r="G50" s="11" t="n"/>
      <c r="H50" s="11" t="n"/>
      <c r="I50" s="11" t="n"/>
      <c r="J50" s="11" t="n"/>
      <c r="K50" s="5">
        <f>IF(COUNTA(A50:C50,G50:J50,L50)=0,"",IF(OR(A50="",B50="",C50="",G50="",H50="",I50="",J50=""),"Complete required fields—review",IF(D50="ID not found","Authorization ID not found—review",IF(NOT(ISNUMBER(B50)),"Pickup date invalid—review",IF(IFERROR(VLOOKUP(C50,Authorizations!$A$4:$L$103,11,FALSE),"")="Incomplete","Authorization details need review",IF(IFERROR(VLOOKUP(C50,Authorizations!$A$4:$L$103,8,FALSE),"")&lt;&gt;"Active","Authorization not marked Active—review",IF(B50&lt;IFERROR(VLOOKUP(C50,Authorizations!$A$4:$L$103,6,FALSE),DATE(9999,12,31)),"Pickup before valid date—review",IF(AND(IFERROR(VLOOKUP(C50,Authorizations!$A$4:$L$103,7,FALSE),0)&gt;0,B50&gt;IFERROR(VLOOKUP(C50,Authorizations!$A$4:$L$103,7,FALSE),B50)),"Pickup after valid date—review",IF(H50&lt;&gt;IFERROR(VLOOKUP(C50,Authorizations!$A$4:$L$103,9,FALSE),""),"Method differs—review",IF(I50&lt;&gt;"Matched","Verification needs review",IF(J50&lt;&gt;"Yes","Not released—review log","Handoff logged")))))))))))</f>
        <v/>
      </c>
      <c r="L50" s="11" t="n"/>
    </row>
    <row r="51" ht="34" customHeight="1">
      <c r="A51" s="11" t="n"/>
      <c r="B51" s="12" t="n"/>
      <c r="C51" s="11" t="n"/>
      <c r="D51" s="7">
        <f>IF($C51="","",IFERROR(VLOOKUP($C51,Authorizations!$A$4:$L$103,2,FALSE),"ID not found"))</f>
        <v/>
      </c>
      <c r="E51" s="7">
        <f>IF($C51="","",IFERROR(VLOOKUP($C51,Authorizations!$A$4:$L$103,3,FALSE),"ID not found"))</f>
        <v/>
      </c>
      <c r="F51" s="7">
        <f>IF($C51="","",IFERROR(VLOOKUP($C51,Authorizations!$A$4:$L$103,4,FALSE),"ID not found"))</f>
        <v/>
      </c>
      <c r="G51" s="11" t="n"/>
      <c r="H51" s="11" t="n"/>
      <c r="I51" s="11" t="n"/>
      <c r="J51" s="11" t="n"/>
      <c r="K51" s="7">
        <f>IF(COUNTA(A51:C51,G51:J51,L51)=0,"",IF(OR(A51="",B51="",C51="",G51="",H51="",I51="",J51=""),"Complete required fields—review",IF(D51="ID not found","Authorization ID not found—review",IF(NOT(ISNUMBER(B51)),"Pickup date invalid—review",IF(IFERROR(VLOOKUP(C51,Authorizations!$A$4:$L$103,11,FALSE),"")="Incomplete","Authorization details need review",IF(IFERROR(VLOOKUP(C51,Authorizations!$A$4:$L$103,8,FALSE),"")&lt;&gt;"Active","Authorization not marked Active—review",IF(B51&lt;IFERROR(VLOOKUP(C51,Authorizations!$A$4:$L$103,6,FALSE),DATE(9999,12,31)),"Pickup before valid date—review",IF(AND(IFERROR(VLOOKUP(C51,Authorizations!$A$4:$L$103,7,FALSE),0)&gt;0,B51&gt;IFERROR(VLOOKUP(C51,Authorizations!$A$4:$L$103,7,FALSE),B51)),"Pickup after valid date—review",IF(H51&lt;&gt;IFERROR(VLOOKUP(C51,Authorizations!$A$4:$L$103,9,FALSE),""),"Method differs—review",IF(I51&lt;&gt;"Matched","Verification needs review",IF(J51&lt;&gt;"Yes","Not released—review log","Handoff logged")))))))))))</f>
        <v/>
      </c>
      <c r="L51" s="11" t="n"/>
    </row>
    <row r="52" ht="34" customHeight="1">
      <c r="A52" s="11" t="n"/>
      <c r="B52" s="12" t="n"/>
      <c r="C52" s="11" t="n"/>
      <c r="D52" s="5">
        <f>IF($C52="","",IFERROR(VLOOKUP($C52,Authorizations!$A$4:$L$103,2,FALSE),"ID not found"))</f>
        <v/>
      </c>
      <c r="E52" s="5">
        <f>IF($C52="","",IFERROR(VLOOKUP($C52,Authorizations!$A$4:$L$103,3,FALSE),"ID not found"))</f>
        <v/>
      </c>
      <c r="F52" s="5">
        <f>IF($C52="","",IFERROR(VLOOKUP($C52,Authorizations!$A$4:$L$103,4,FALSE),"ID not found"))</f>
        <v/>
      </c>
      <c r="G52" s="11" t="n"/>
      <c r="H52" s="11" t="n"/>
      <c r="I52" s="11" t="n"/>
      <c r="J52" s="11" t="n"/>
      <c r="K52" s="5">
        <f>IF(COUNTA(A52:C52,G52:J52,L52)=0,"",IF(OR(A52="",B52="",C52="",G52="",H52="",I52="",J52=""),"Complete required fields—review",IF(D52="ID not found","Authorization ID not found—review",IF(NOT(ISNUMBER(B52)),"Pickup date invalid—review",IF(IFERROR(VLOOKUP(C52,Authorizations!$A$4:$L$103,11,FALSE),"")="Incomplete","Authorization details need review",IF(IFERROR(VLOOKUP(C52,Authorizations!$A$4:$L$103,8,FALSE),"")&lt;&gt;"Active","Authorization not marked Active—review",IF(B52&lt;IFERROR(VLOOKUP(C52,Authorizations!$A$4:$L$103,6,FALSE),DATE(9999,12,31)),"Pickup before valid date—review",IF(AND(IFERROR(VLOOKUP(C52,Authorizations!$A$4:$L$103,7,FALSE),0)&gt;0,B52&gt;IFERROR(VLOOKUP(C52,Authorizations!$A$4:$L$103,7,FALSE),B52)),"Pickup after valid date—review",IF(H52&lt;&gt;IFERROR(VLOOKUP(C52,Authorizations!$A$4:$L$103,9,FALSE),""),"Method differs—review",IF(I52&lt;&gt;"Matched","Verification needs review",IF(J52&lt;&gt;"Yes","Not released—review log","Handoff logged")))))))))))</f>
        <v/>
      </c>
      <c r="L52" s="11" t="n"/>
    </row>
    <row r="53" ht="34" customHeight="1">
      <c r="A53" s="11" t="n"/>
      <c r="B53" s="12" t="n"/>
      <c r="C53" s="11" t="n"/>
      <c r="D53" s="7">
        <f>IF($C53="","",IFERROR(VLOOKUP($C53,Authorizations!$A$4:$L$103,2,FALSE),"ID not found"))</f>
        <v/>
      </c>
      <c r="E53" s="7">
        <f>IF($C53="","",IFERROR(VLOOKUP($C53,Authorizations!$A$4:$L$103,3,FALSE),"ID not found"))</f>
        <v/>
      </c>
      <c r="F53" s="7">
        <f>IF($C53="","",IFERROR(VLOOKUP($C53,Authorizations!$A$4:$L$103,4,FALSE),"ID not found"))</f>
        <v/>
      </c>
      <c r="G53" s="11" t="n"/>
      <c r="H53" s="11" t="n"/>
      <c r="I53" s="11" t="n"/>
      <c r="J53" s="11" t="n"/>
      <c r="K53" s="7">
        <f>IF(COUNTA(A53:C53,G53:J53,L53)=0,"",IF(OR(A53="",B53="",C53="",G53="",H53="",I53="",J53=""),"Complete required fields—review",IF(D53="ID not found","Authorization ID not found—review",IF(NOT(ISNUMBER(B53)),"Pickup date invalid—review",IF(IFERROR(VLOOKUP(C53,Authorizations!$A$4:$L$103,11,FALSE),"")="Incomplete","Authorization details need review",IF(IFERROR(VLOOKUP(C53,Authorizations!$A$4:$L$103,8,FALSE),"")&lt;&gt;"Active","Authorization not marked Active—review",IF(B53&lt;IFERROR(VLOOKUP(C53,Authorizations!$A$4:$L$103,6,FALSE),DATE(9999,12,31)),"Pickup before valid date—review",IF(AND(IFERROR(VLOOKUP(C53,Authorizations!$A$4:$L$103,7,FALSE),0)&gt;0,B53&gt;IFERROR(VLOOKUP(C53,Authorizations!$A$4:$L$103,7,FALSE),B53)),"Pickup after valid date—review",IF(H53&lt;&gt;IFERROR(VLOOKUP(C53,Authorizations!$A$4:$L$103,9,FALSE),""),"Method differs—review",IF(I53&lt;&gt;"Matched","Verification needs review",IF(J53&lt;&gt;"Yes","Not released—review log","Handoff logged")))))))))))</f>
        <v/>
      </c>
      <c r="L53" s="11" t="n"/>
    </row>
    <row r="54" ht="34" customHeight="1">
      <c r="A54" s="11" t="n"/>
      <c r="B54" s="12" t="n"/>
      <c r="C54" s="11" t="n"/>
      <c r="D54" s="5">
        <f>IF($C54="","",IFERROR(VLOOKUP($C54,Authorizations!$A$4:$L$103,2,FALSE),"ID not found"))</f>
        <v/>
      </c>
      <c r="E54" s="5">
        <f>IF($C54="","",IFERROR(VLOOKUP($C54,Authorizations!$A$4:$L$103,3,FALSE),"ID not found"))</f>
        <v/>
      </c>
      <c r="F54" s="5">
        <f>IF($C54="","",IFERROR(VLOOKUP($C54,Authorizations!$A$4:$L$103,4,FALSE),"ID not found"))</f>
        <v/>
      </c>
      <c r="G54" s="11" t="n"/>
      <c r="H54" s="11" t="n"/>
      <c r="I54" s="11" t="n"/>
      <c r="J54" s="11" t="n"/>
      <c r="K54" s="5">
        <f>IF(COUNTA(A54:C54,G54:J54,L54)=0,"",IF(OR(A54="",B54="",C54="",G54="",H54="",I54="",J54=""),"Complete required fields—review",IF(D54="ID not found","Authorization ID not found—review",IF(NOT(ISNUMBER(B54)),"Pickup date invalid—review",IF(IFERROR(VLOOKUP(C54,Authorizations!$A$4:$L$103,11,FALSE),"")="Incomplete","Authorization details need review",IF(IFERROR(VLOOKUP(C54,Authorizations!$A$4:$L$103,8,FALSE),"")&lt;&gt;"Active","Authorization not marked Active—review",IF(B54&lt;IFERROR(VLOOKUP(C54,Authorizations!$A$4:$L$103,6,FALSE),DATE(9999,12,31)),"Pickup before valid date—review",IF(AND(IFERROR(VLOOKUP(C54,Authorizations!$A$4:$L$103,7,FALSE),0)&gt;0,B54&gt;IFERROR(VLOOKUP(C54,Authorizations!$A$4:$L$103,7,FALSE),B54)),"Pickup after valid date—review",IF(H54&lt;&gt;IFERROR(VLOOKUP(C54,Authorizations!$A$4:$L$103,9,FALSE),""),"Method differs—review",IF(I54&lt;&gt;"Matched","Verification needs review",IF(J54&lt;&gt;"Yes","Not released—review log","Handoff logged")))))))))))</f>
        <v/>
      </c>
      <c r="L54" s="11" t="n"/>
    </row>
    <row r="55" ht="34" customHeight="1">
      <c r="A55" s="11" t="n"/>
      <c r="B55" s="12" t="n"/>
      <c r="C55" s="11" t="n"/>
      <c r="D55" s="7">
        <f>IF($C55="","",IFERROR(VLOOKUP($C55,Authorizations!$A$4:$L$103,2,FALSE),"ID not found"))</f>
        <v/>
      </c>
      <c r="E55" s="7">
        <f>IF($C55="","",IFERROR(VLOOKUP($C55,Authorizations!$A$4:$L$103,3,FALSE),"ID not found"))</f>
        <v/>
      </c>
      <c r="F55" s="7">
        <f>IF($C55="","",IFERROR(VLOOKUP($C55,Authorizations!$A$4:$L$103,4,FALSE),"ID not found"))</f>
        <v/>
      </c>
      <c r="G55" s="11" t="n"/>
      <c r="H55" s="11" t="n"/>
      <c r="I55" s="11" t="n"/>
      <c r="J55" s="11" t="n"/>
      <c r="K55" s="7">
        <f>IF(COUNTA(A55:C55,G55:J55,L55)=0,"",IF(OR(A55="",B55="",C55="",G55="",H55="",I55="",J55=""),"Complete required fields—review",IF(D55="ID not found","Authorization ID not found—review",IF(NOT(ISNUMBER(B55)),"Pickup date invalid—review",IF(IFERROR(VLOOKUP(C55,Authorizations!$A$4:$L$103,11,FALSE),"")="Incomplete","Authorization details need review",IF(IFERROR(VLOOKUP(C55,Authorizations!$A$4:$L$103,8,FALSE),"")&lt;&gt;"Active","Authorization not marked Active—review",IF(B55&lt;IFERROR(VLOOKUP(C55,Authorizations!$A$4:$L$103,6,FALSE),DATE(9999,12,31)),"Pickup before valid date—review",IF(AND(IFERROR(VLOOKUP(C55,Authorizations!$A$4:$L$103,7,FALSE),0)&gt;0,B55&gt;IFERROR(VLOOKUP(C55,Authorizations!$A$4:$L$103,7,FALSE),B55)),"Pickup after valid date—review",IF(H55&lt;&gt;IFERROR(VLOOKUP(C55,Authorizations!$A$4:$L$103,9,FALSE),""),"Method differs—review",IF(I55&lt;&gt;"Matched","Verification needs review",IF(J55&lt;&gt;"Yes","Not released—review log","Handoff logged")))))))))))</f>
        <v/>
      </c>
      <c r="L55" s="11" t="n"/>
    </row>
    <row r="56" ht="34" customHeight="1">
      <c r="A56" s="11" t="n"/>
      <c r="B56" s="12" t="n"/>
      <c r="C56" s="11" t="n"/>
      <c r="D56" s="5">
        <f>IF($C56="","",IFERROR(VLOOKUP($C56,Authorizations!$A$4:$L$103,2,FALSE),"ID not found"))</f>
        <v/>
      </c>
      <c r="E56" s="5">
        <f>IF($C56="","",IFERROR(VLOOKUP($C56,Authorizations!$A$4:$L$103,3,FALSE),"ID not found"))</f>
        <v/>
      </c>
      <c r="F56" s="5">
        <f>IF($C56="","",IFERROR(VLOOKUP($C56,Authorizations!$A$4:$L$103,4,FALSE),"ID not found"))</f>
        <v/>
      </c>
      <c r="G56" s="11" t="n"/>
      <c r="H56" s="11" t="n"/>
      <c r="I56" s="11" t="n"/>
      <c r="J56" s="11" t="n"/>
      <c r="K56" s="5">
        <f>IF(COUNTA(A56:C56,G56:J56,L56)=0,"",IF(OR(A56="",B56="",C56="",G56="",H56="",I56="",J56=""),"Complete required fields—review",IF(D56="ID not found","Authorization ID not found—review",IF(NOT(ISNUMBER(B56)),"Pickup date invalid—review",IF(IFERROR(VLOOKUP(C56,Authorizations!$A$4:$L$103,11,FALSE),"")="Incomplete","Authorization details need review",IF(IFERROR(VLOOKUP(C56,Authorizations!$A$4:$L$103,8,FALSE),"")&lt;&gt;"Active","Authorization not marked Active—review",IF(B56&lt;IFERROR(VLOOKUP(C56,Authorizations!$A$4:$L$103,6,FALSE),DATE(9999,12,31)),"Pickup before valid date—review",IF(AND(IFERROR(VLOOKUP(C56,Authorizations!$A$4:$L$103,7,FALSE),0)&gt;0,B56&gt;IFERROR(VLOOKUP(C56,Authorizations!$A$4:$L$103,7,FALSE),B56)),"Pickup after valid date—review",IF(H56&lt;&gt;IFERROR(VLOOKUP(C56,Authorizations!$A$4:$L$103,9,FALSE),""),"Method differs—review",IF(I56&lt;&gt;"Matched","Verification needs review",IF(J56&lt;&gt;"Yes","Not released—review log","Handoff logged")))))))))))</f>
        <v/>
      </c>
      <c r="L56" s="11" t="n"/>
    </row>
    <row r="57" ht="34" customHeight="1">
      <c r="A57" s="11" t="n"/>
      <c r="B57" s="12" t="n"/>
      <c r="C57" s="11" t="n"/>
      <c r="D57" s="7">
        <f>IF($C57="","",IFERROR(VLOOKUP($C57,Authorizations!$A$4:$L$103,2,FALSE),"ID not found"))</f>
        <v/>
      </c>
      <c r="E57" s="7">
        <f>IF($C57="","",IFERROR(VLOOKUP($C57,Authorizations!$A$4:$L$103,3,FALSE),"ID not found"))</f>
        <v/>
      </c>
      <c r="F57" s="7">
        <f>IF($C57="","",IFERROR(VLOOKUP($C57,Authorizations!$A$4:$L$103,4,FALSE),"ID not found"))</f>
        <v/>
      </c>
      <c r="G57" s="11" t="n"/>
      <c r="H57" s="11" t="n"/>
      <c r="I57" s="11" t="n"/>
      <c r="J57" s="11" t="n"/>
      <c r="K57" s="7">
        <f>IF(COUNTA(A57:C57,G57:J57,L57)=0,"",IF(OR(A57="",B57="",C57="",G57="",H57="",I57="",J57=""),"Complete required fields—review",IF(D57="ID not found","Authorization ID not found—review",IF(NOT(ISNUMBER(B57)),"Pickup date invalid—review",IF(IFERROR(VLOOKUP(C57,Authorizations!$A$4:$L$103,11,FALSE),"")="Incomplete","Authorization details need review",IF(IFERROR(VLOOKUP(C57,Authorizations!$A$4:$L$103,8,FALSE),"")&lt;&gt;"Active","Authorization not marked Active—review",IF(B57&lt;IFERROR(VLOOKUP(C57,Authorizations!$A$4:$L$103,6,FALSE),DATE(9999,12,31)),"Pickup before valid date—review",IF(AND(IFERROR(VLOOKUP(C57,Authorizations!$A$4:$L$103,7,FALSE),0)&gt;0,B57&gt;IFERROR(VLOOKUP(C57,Authorizations!$A$4:$L$103,7,FALSE),B57)),"Pickup after valid date—review",IF(H57&lt;&gt;IFERROR(VLOOKUP(C57,Authorizations!$A$4:$L$103,9,FALSE),""),"Method differs—review",IF(I57&lt;&gt;"Matched","Verification needs review",IF(J57&lt;&gt;"Yes","Not released—review log","Handoff logged")))))))))))</f>
        <v/>
      </c>
      <c r="L57" s="11" t="n"/>
    </row>
    <row r="58" ht="34" customHeight="1">
      <c r="A58" s="11" t="n"/>
      <c r="B58" s="12" t="n"/>
      <c r="C58" s="11" t="n"/>
      <c r="D58" s="5">
        <f>IF($C58="","",IFERROR(VLOOKUP($C58,Authorizations!$A$4:$L$103,2,FALSE),"ID not found"))</f>
        <v/>
      </c>
      <c r="E58" s="5">
        <f>IF($C58="","",IFERROR(VLOOKUP($C58,Authorizations!$A$4:$L$103,3,FALSE),"ID not found"))</f>
        <v/>
      </c>
      <c r="F58" s="5">
        <f>IF($C58="","",IFERROR(VLOOKUP($C58,Authorizations!$A$4:$L$103,4,FALSE),"ID not found"))</f>
        <v/>
      </c>
      <c r="G58" s="11" t="n"/>
      <c r="H58" s="11" t="n"/>
      <c r="I58" s="11" t="n"/>
      <c r="J58" s="11" t="n"/>
      <c r="K58" s="5">
        <f>IF(COUNTA(A58:C58,G58:J58,L58)=0,"",IF(OR(A58="",B58="",C58="",G58="",H58="",I58="",J58=""),"Complete required fields—review",IF(D58="ID not found","Authorization ID not found—review",IF(NOT(ISNUMBER(B58)),"Pickup date invalid—review",IF(IFERROR(VLOOKUP(C58,Authorizations!$A$4:$L$103,11,FALSE),"")="Incomplete","Authorization details need review",IF(IFERROR(VLOOKUP(C58,Authorizations!$A$4:$L$103,8,FALSE),"")&lt;&gt;"Active","Authorization not marked Active—review",IF(B58&lt;IFERROR(VLOOKUP(C58,Authorizations!$A$4:$L$103,6,FALSE),DATE(9999,12,31)),"Pickup before valid date—review",IF(AND(IFERROR(VLOOKUP(C58,Authorizations!$A$4:$L$103,7,FALSE),0)&gt;0,B58&gt;IFERROR(VLOOKUP(C58,Authorizations!$A$4:$L$103,7,FALSE),B58)),"Pickup after valid date—review",IF(H58&lt;&gt;IFERROR(VLOOKUP(C58,Authorizations!$A$4:$L$103,9,FALSE),""),"Method differs—review",IF(I58&lt;&gt;"Matched","Verification needs review",IF(J58&lt;&gt;"Yes","Not released—review log","Handoff logged")))))))))))</f>
        <v/>
      </c>
      <c r="L58" s="11" t="n"/>
    </row>
    <row r="59" ht="34" customHeight="1">
      <c r="A59" s="11" t="n"/>
      <c r="B59" s="12" t="n"/>
      <c r="C59" s="11" t="n"/>
      <c r="D59" s="7">
        <f>IF($C59="","",IFERROR(VLOOKUP($C59,Authorizations!$A$4:$L$103,2,FALSE),"ID not found"))</f>
        <v/>
      </c>
      <c r="E59" s="7">
        <f>IF($C59="","",IFERROR(VLOOKUP($C59,Authorizations!$A$4:$L$103,3,FALSE),"ID not found"))</f>
        <v/>
      </c>
      <c r="F59" s="7">
        <f>IF($C59="","",IFERROR(VLOOKUP($C59,Authorizations!$A$4:$L$103,4,FALSE),"ID not found"))</f>
        <v/>
      </c>
      <c r="G59" s="11" t="n"/>
      <c r="H59" s="11" t="n"/>
      <c r="I59" s="11" t="n"/>
      <c r="J59" s="11" t="n"/>
      <c r="K59" s="7">
        <f>IF(COUNTA(A59:C59,G59:J59,L59)=0,"",IF(OR(A59="",B59="",C59="",G59="",H59="",I59="",J59=""),"Complete required fields—review",IF(D59="ID not found","Authorization ID not found—review",IF(NOT(ISNUMBER(B59)),"Pickup date invalid—review",IF(IFERROR(VLOOKUP(C59,Authorizations!$A$4:$L$103,11,FALSE),"")="Incomplete","Authorization details need review",IF(IFERROR(VLOOKUP(C59,Authorizations!$A$4:$L$103,8,FALSE),"")&lt;&gt;"Active","Authorization not marked Active—review",IF(B59&lt;IFERROR(VLOOKUP(C59,Authorizations!$A$4:$L$103,6,FALSE),DATE(9999,12,31)),"Pickup before valid date—review",IF(AND(IFERROR(VLOOKUP(C59,Authorizations!$A$4:$L$103,7,FALSE),0)&gt;0,B59&gt;IFERROR(VLOOKUP(C59,Authorizations!$A$4:$L$103,7,FALSE),B59)),"Pickup after valid date—review",IF(H59&lt;&gt;IFERROR(VLOOKUP(C59,Authorizations!$A$4:$L$103,9,FALSE),""),"Method differs—review",IF(I59&lt;&gt;"Matched","Verification needs review",IF(J59&lt;&gt;"Yes","Not released—review log","Handoff logged")))))))))))</f>
        <v/>
      </c>
      <c r="L59" s="11" t="n"/>
    </row>
    <row r="60" ht="34" customHeight="1">
      <c r="A60" s="11" t="n"/>
      <c r="B60" s="12" t="n"/>
      <c r="C60" s="11" t="n"/>
      <c r="D60" s="5">
        <f>IF($C60="","",IFERROR(VLOOKUP($C60,Authorizations!$A$4:$L$103,2,FALSE),"ID not found"))</f>
        <v/>
      </c>
      <c r="E60" s="5">
        <f>IF($C60="","",IFERROR(VLOOKUP($C60,Authorizations!$A$4:$L$103,3,FALSE),"ID not found"))</f>
        <v/>
      </c>
      <c r="F60" s="5">
        <f>IF($C60="","",IFERROR(VLOOKUP($C60,Authorizations!$A$4:$L$103,4,FALSE),"ID not found"))</f>
        <v/>
      </c>
      <c r="G60" s="11" t="n"/>
      <c r="H60" s="11" t="n"/>
      <c r="I60" s="11" t="n"/>
      <c r="J60" s="11" t="n"/>
      <c r="K60" s="5">
        <f>IF(COUNTA(A60:C60,G60:J60,L60)=0,"",IF(OR(A60="",B60="",C60="",G60="",H60="",I60="",J60=""),"Complete required fields—review",IF(D60="ID not found","Authorization ID not found—review",IF(NOT(ISNUMBER(B60)),"Pickup date invalid—review",IF(IFERROR(VLOOKUP(C60,Authorizations!$A$4:$L$103,11,FALSE),"")="Incomplete","Authorization details need review",IF(IFERROR(VLOOKUP(C60,Authorizations!$A$4:$L$103,8,FALSE),"")&lt;&gt;"Active","Authorization not marked Active—review",IF(B60&lt;IFERROR(VLOOKUP(C60,Authorizations!$A$4:$L$103,6,FALSE),DATE(9999,12,31)),"Pickup before valid date—review",IF(AND(IFERROR(VLOOKUP(C60,Authorizations!$A$4:$L$103,7,FALSE),0)&gt;0,B60&gt;IFERROR(VLOOKUP(C60,Authorizations!$A$4:$L$103,7,FALSE),B60)),"Pickup after valid date—review",IF(H60&lt;&gt;IFERROR(VLOOKUP(C60,Authorizations!$A$4:$L$103,9,FALSE),""),"Method differs—review",IF(I60&lt;&gt;"Matched","Verification needs review",IF(J60&lt;&gt;"Yes","Not released—review log","Handoff logged")))))))))))</f>
        <v/>
      </c>
      <c r="L60" s="11" t="n"/>
    </row>
    <row r="61" ht="34" customHeight="1">
      <c r="A61" s="11" t="n"/>
      <c r="B61" s="12" t="n"/>
      <c r="C61" s="11" t="n"/>
      <c r="D61" s="7">
        <f>IF($C61="","",IFERROR(VLOOKUP($C61,Authorizations!$A$4:$L$103,2,FALSE),"ID not found"))</f>
        <v/>
      </c>
      <c r="E61" s="7">
        <f>IF($C61="","",IFERROR(VLOOKUP($C61,Authorizations!$A$4:$L$103,3,FALSE),"ID not found"))</f>
        <v/>
      </c>
      <c r="F61" s="7">
        <f>IF($C61="","",IFERROR(VLOOKUP($C61,Authorizations!$A$4:$L$103,4,FALSE),"ID not found"))</f>
        <v/>
      </c>
      <c r="G61" s="11" t="n"/>
      <c r="H61" s="11" t="n"/>
      <c r="I61" s="11" t="n"/>
      <c r="J61" s="11" t="n"/>
      <c r="K61" s="7">
        <f>IF(COUNTA(A61:C61,G61:J61,L61)=0,"",IF(OR(A61="",B61="",C61="",G61="",H61="",I61="",J61=""),"Complete required fields—review",IF(D61="ID not found","Authorization ID not found—review",IF(NOT(ISNUMBER(B61)),"Pickup date invalid—review",IF(IFERROR(VLOOKUP(C61,Authorizations!$A$4:$L$103,11,FALSE),"")="Incomplete","Authorization details need review",IF(IFERROR(VLOOKUP(C61,Authorizations!$A$4:$L$103,8,FALSE),"")&lt;&gt;"Active","Authorization not marked Active—review",IF(B61&lt;IFERROR(VLOOKUP(C61,Authorizations!$A$4:$L$103,6,FALSE),DATE(9999,12,31)),"Pickup before valid date—review",IF(AND(IFERROR(VLOOKUP(C61,Authorizations!$A$4:$L$103,7,FALSE),0)&gt;0,B61&gt;IFERROR(VLOOKUP(C61,Authorizations!$A$4:$L$103,7,FALSE),B61)),"Pickup after valid date—review",IF(H61&lt;&gt;IFERROR(VLOOKUP(C61,Authorizations!$A$4:$L$103,9,FALSE),""),"Method differs—review",IF(I61&lt;&gt;"Matched","Verification needs review",IF(J61&lt;&gt;"Yes","Not released—review log","Handoff logged")))))))))))</f>
        <v/>
      </c>
      <c r="L61" s="11" t="n"/>
    </row>
    <row r="62" ht="34" customHeight="1">
      <c r="A62" s="11" t="n"/>
      <c r="B62" s="12" t="n"/>
      <c r="C62" s="11" t="n"/>
      <c r="D62" s="5">
        <f>IF($C62="","",IFERROR(VLOOKUP($C62,Authorizations!$A$4:$L$103,2,FALSE),"ID not found"))</f>
        <v/>
      </c>
      <c r="E62" s="5">
        <f>IF($C62="","",IFERROR(VLOOKUP($C62,Authorizations!$A$4:$L$103,3,FALSE),"ID not found"))</f>
        <v/>
      </c>
      <c r="F62" s="5">
        <f>IF($C62="","",IFERROR(VLOOKUP($C62,Authorizations!$A$4:$L$103,4,FALSE),"ID not found"))</f>
        <v/>
      </c>
      <c r="G62" s="11" t="n"/>
      <c r="H62" s="11" t="n"/>
      <c r="I62" s="11" t="n"/>
      <c r="J62" s="11" t="n"/>
      <c r="K62" s="5">
        <f>IF(COUNTA(A62:C62,G62:J62,L62)=0,"",IF(OR(A62="",B62="",C62="",G62="",H62="",I62="",J62=""),"Complete required fields—review",IF(D62="ID not found","Authorization ID not found—review",IF(NOT(ISNUMBER(B62)),"Pickup date invalid—review",IF(IFERROR(VLOOKUP(C62,Authorizations!$A$4:$L$103,11,FALSE),"")="Incomplete","Authorization details need review",IF(IFERROR(VLOOKUP(C62,Authorizations!$A$4:$L$103,8,FALSE),"")&lt;&gt;"Active","Authorization not marked Active—review",IF(B62&lt;IFERROR(VLOOKUP(C62,Authorizations!$A$4:$L$103,6,FALSE),DATE(9999,12,31)),"Pickup before valid date—review",IF(AND(IFERROR(VLOOKUP(C62,Authorizations!$A$4:$L$103,7,FALSE),0)&gt;0,B62&gt;IFERROR(VLOOKUP(C62,Authorizations!$A$4:$L$103,7,FALSE),B62)),"Pickup after valid date—review",IF(H62&lt;&gt;IFERROR(VLOOKUP(C62,Authorizations!$A$4:$L$103,9,FALSE),""),"Method differs—review",IF(I62&lt;&gt;"Matched","Verification needs review",IF(J62&lt;&gt;"Yes","Not released—review log","Handoff logged")))))))))))</f>
        <v/>
      </c>
      <c r="L62" s="11" t="n"/>
    </row>
    <row r="63" ht="34" customHeight="1">
      <c r="A63" s="11" t="n"/>
      <c r="B63" s="12" t="n"/>
      <c r="C63" s="11" t="n"/>
      <c r="D63" s="7">
        <f>IF($C63="","",IFERROR(VLOOKUP($C63,Authorizations!$A$4:$L$103,2,FALSE),"ID not found"))</f>
        <v/>
      </c>
      <c r="E63" s="7">
        <f>IF($C63="","",IFERROR(VLOOKUP($C63,Authorizations!$A$4:$L$103,3,FALSE),"ID not found"))</f>
        <v/>
      </c>
      <c r="F63" s="7">
        <f>IF($C63="","",IFERROR(VLOOKUP($C63,Authorizations!$A$4:$L$103,4,FALSE),"ID not found"))</f>
        <v/>
      </c>
      <c r="G63" s="11" t="n"/>
      <c r="H63" s="11" t="n"/>
      <c r="I63" s="11" t="n"/>
      <c r="J63" s="11" t="n"/>
      <c r="K63" s="7">
        <f>IF(COUNTA(A63:C63,G63:J63,L63)=0,"",IF(OR(A63="",B63="",C63="",G63="",H63="",I63="",J63=""),"Complete required fields—review",IF(D63="ID not found","Authorization ID not found—review",IF(NOT(ISNUMBER(B63)),"Pickup date invalid—review",IF(IFERROR(VLOOKUP(C63,Authorizations!$A$4:$L$103,11,FALSE),"")="Incomplete","Authorization details need review",IF(IFERROR(VLOOKUP(C63,Authorizations!$A$4:$L$103,8,FALSE),"")&lt;&gt;"Active","Authorization not marked Active—review",IF(B63&lt;IFERROR(VLOOKUP(C63,Authorizations!$A$4:$L$103,6,FALSE),DATE(9999,12,31)),"Pickup before valid date—review",IF(AND(IFERROR(VLOOKUP(C63,Authorizations!$A$4:$L$103,7,FALSE),0)&gt;0,B63&gt;IFERROR(VLOOKUP(C63,Authorizations!$A$4:$L$103,7,FALSE),B63)),"Pickup after valid date—review",IF(H63&lt;&gt;IFERROR(VLOOKUP(C63,Authorizations!$A$4:$L$103,9,FALSE),""),"Method differs—review",IF(I63&lt;&gt;"Matched","Verification needs review",IF(J63&lt;&gt;"Yes","Not released—review log","Handoff logged")))))))))))</f>
        <v/>
      </c>
      <c r="L63" s="11" t="n"/>
    </row>
    <row r="64" ht="34" customHeight="1">
      <c r="A64" s="11" t="n"/>
      <c r="B64" s="12" t="n"/>
      <c r="C64" s="11" t="n"/>
      <c r="D64" s="5">
        <f>IF($C64="","",IFERROR(VLOOKUP($C64,Authorizations!$A$4:$L$103,2,FALSE),"ID not found"))</f>
        <v/>
      </c>
      <c r="E64" s="5">
        <f>IF($C64="","",IFERROR(VLOOKUP($C64,Authorizations!$A$4:$L$103,3,FALSE),"ID not found"))</f>
        <v/>
      </c>
      <c r="F64" s="5">
        <f>IF($C64="","",IFERROR(VLOOKUP($C64,Authorizations!$A$4:$L$103,4,FALSE),"ID not found"))</f>
        <v/>
      </c>
      <c r="G64" s="11" t="n"/>
      <c r="H64" s="11" t="n"/>
      <c r="I64" s="11" t="n"/>
      <c r="J64" s="11" t="n"/>
      <c r="K64" s="5">
        <f>IF(COUNTA(A64:C64,G64:J64,L64)=0,"",IF(OR(A64="",B64="",C64="",G64="",H64="",I64="",J64=""),"Complete required fields—review",IF(D64="ID not found","Authorization ID not found—review",IF(NOT(ISNUMBER(B64)),"Pickup date invalid—review",IF(IFERROR(VLOOKUP(C64,Authorizations!$A$4:$L$103,11,FALSE),"")="Incomplete","Authorization details need review",IF(IFERROR(VLOOKUP(C64,Authorizations!$A$4:$L$103,8,FALSE),"")&lt;&gt;"Active","Authorization not marked Active—review",IF(B64&lt;IFERROR(VLOOKUP(C64,Authorizations!$A$4:$L$103,6,FALSE),DATE(9999,12,31)),"Pickup before valid date—review",IF(AND(IFERROR(VLOOKUP(C64,Authorizations!$A$4:$L$103,7,FALSE),0)&gt;0,B64&gt;IFERROR(VLOOKUP(C64,Authorizations!$A$4:$L$103,7,FALSE),B64)),"Pickup after valid date—review",IF(H64&lt;&gt;IFERROR(VLOOKUP(C64,Authorizations!$A$4:$L$103,9,FALSE),""),"Method differs—review",IF(I64&lt;&gt;"Matched","Verification needs review",IF(J64&lt;&gt;"Yes","Not released—review log","Handoff logged")))))))))))</f>
        <v/>
      </c>
      <c r="L64" s="11" t="n"/>
    </row>
    <row r="65" ht="34" customHeight="1">
      <c r="A65" s="11" t="n"/>
      <c r="B65" s="12" t="n"/>
      <c r="C65" s="11" t="n"/>
      <c r="D65" s="7">
        <f>IF($C65="","",IFERROR(VLOOKUP($C65,Authorizations!$A$4:$L$103,2,FALSE),"ID not found"))</f>
        <v/>
      </c>
      <c r="E65" s="7">
        <f>IF($C65="","",IFERROR(VLOOKUP($C65,Authorizations!$A$4:$L$103,3,FALSE),"ID not found"))</f>
        <v/>
      </c>
      <c r="F65" s="7">
        <f>IF($C65="","",IFERROR(VLOOKUP($C65,Authorizations!$A$4:$L$103,4,FALSE),"ID not found"))</f>
        <v/>
      </c>
      <c r="G65" s="11" t="n"/>
      <c r="H65" s="11" t="n"/>
      <c r="I65" s="11" t="n"/>
      <c r="J65" s="11" t="n"/>
      <c r="K65" s="7">
        <f>IF(COUNTA(A65:C65,G65:J65,L65)=0,"",IF(OR(A65="",B65="",C65="",G65="",H65="",I65="",J65=""),"Complete required fields—review",IF(D65="ID not found","Authorization ID not found—review",IF(NOT(ISNUMBER(B65)),"Pickup date invalid—review",IF(IFERROR(VLOOKUP(C65,Authorizations!$A$4:$L$103,11,FALSE),"")="Incomplete","Authorization details need review",IF(IFERROR(VLOOKUP(C65,Authorizations!$A$4:$L$103,8,FALSE),"")&lt;&gt;"Active","Authorization not marked Active—review",IF(B65&lt;IFERROR(VLOOKUP(C65,Authorizations!$A$4:$L$103,6,FALSE),DATE(9999,12,31)),"Pickup before valid date—review",IF(AND(IFERROR(VLOOKUP(C65,Authorizations!$A$4:$L$103,7,FALSE),0)&gt;0,B65&gt;IFERROR(VLOOKUP(C65,Authorizations!$A$4:$L$103,7,FALSE),B65)),"Pickup after valid date—review",IF(H65&lt;&gt;IFERROR(VLOOKUP(C65,Authorizations!$A$4:$L$103,9,FALSE),""),"Method differs—review",IF(I65&lt;&gt;"Matched","Verification needs review",IF(J65&lt;&gt;"Yes","Not released—review log","Handoff logged")))))))))))</f>
        <v/>
      </c>
      <c r="L65" s="11" t="n"/>
    </row>
    <row r="66" ht="34" customHeight="1">
      <c r="A66" s="11" t="n"/>
      <c r="B66" s="12" t="n"/>
      <c r="C66" s="11" t="n"/>
      <c r="D66" s="5">
        <f>IF($C66="","",IFERROR(VLOOKUP($C66,Authorizations!$A$4:$L$103,2,FALSE),"ID not found"))</f>
        <v/>
      </c>
      <c r="E66" s="5">
        <f>IF($C66="","",IFERROR(VLOOKUP($C66,Authorizations!$A$4:$L$103,3,FALSE),"ID not found"))</f>
        <v/>
      </c>
      <c r="F66" s="5">
        <f>IF($C66="","",IFERROR(VLOOKUP($C66,Authorizations!$A$4:$L$103,4,FALSE),"ID not found"))</f>
        <v/>
      </c>
      <c r="G66" s="11" t="n"/>
      <c r="H66" s="11" t="n"/>
      <c r="I66" s="11" t="n"/>
      <c r="J66" s="11" t="n"/>
      <c r="K66" s="5">
        <f>IF(COUNTA(A66:C66,G66:J66,L66)=0,"",IF(OR(A66="",B66="",C66="",G66="",H66="",I66="",J66=""),"Complete required fields—review",IF(D66="ID not found","Authorization ID not found—review",IF(NOT(ISNUMBER(B66)),"Pickup date invalid—review",IF(IFERROR(VLOOKUP(C66,Authorizations!$A$4:$L$103,11,FALSE),"")="Incomplete","Authorization details need review",IF(IFERROR(VLOOKUP(C66,Authorizations!$A$4:$L$103,8,FALSE),"")&lt;&gt;"Active","Authorization not marked Active—review",IF(B66&lt;IFERROR(VLOOKUP(C66,Authorizations!$A$4:$L$103,6,FALSE),DATE(9999,12,31)),"Pickup before valid date—review",IF(AND(IFERROR(VLOOKUP(C66,Authorizations!$A$4:$L$103,7,FALSE),0)&gt;0,B66&gt;IFERROR(VLOOKUP(C66,Authorizations!$A$4:$L$103,7,FALSE),B66)),"Pickup after valid date—review",IF(H66&lt;&gt;IFERROR(VLOOKUP(C66,Authorizations!$A$4:$L$103,9,FALSE),""),"Method differs—review",IF(I66&lt;&gt;"Matched","Verification needs review",IF(J66&lt;&gt;"Yes","Not released—review log","Handoff logged")))))))))))</f>
        <v/>
      </c>
      <c r="L66" s="11" t="n"/>
    </row>
    <row r="67" ht="34" customHeight="1">
      <c r="A67" s="11" t="n"/>
      <c r="B67" s="12" t="n"/>
      <c r="C67" s="11" t="n"/>
      <c r="D67" s="7">
        <f>IF($C67="","",IFERROR(VLOOKUP($C67,Authorizations!$A$4:$L$103,2,FALSE),"ID not found"))</f>
        <v/>
      </c>
      <c r="E67" s="7">
        <f>IF($C67="","",IFERROR(VLOOKUP($C67,Authorizations!$A$4:$L$103,3,FALSE),"ID not found"))</f>
        <v/>
      </c>
      <c r="F67" s="7">
        <f>IF($C67="","",IFERROR(VLOOKUP($C67,Authorizations!$A$4:$L$103,4,FALSE),"ID not found"))</f>
        <v/>
      </c>
      <c r="G67" s="11" t="n"/>
      <c r="H67" s="11" t="n"/>
      <c r="I67" s="11" t="n"/>
      <c r="J67" s="11" t="n"/>
      <c r="K67" s="7">
        <f>IF(COUNTA(A67:C67,G67:J67,L67)=0,"",IF(OR(A67="",B67="",C67="",G67="",H67="",I67="",J67=""),"Complete required fields—review",IF(D67="ID not found","Authorization ID not found—review",IF(NOT(ISNUMBER(B67)),"Pickup date invalid—review",IF(IFERROR(VLOOKUP(C67,Authorizations!$A$4:$L$103,11,FALSE),"")="Incomplete","Authorization details need review",IF(IFERROR(VLOOKUP(C67,Authorizations!$A$4:$L$103,8,FALSE),"")&lt;&gt;"Active","Authorization not marked Active—review",IF(B67&lt;IFERROR(VLOOKUP(C67,Authorizations!$A$4:$L$103,6,FALSE),DATE(9999,12,31)),"Pickup before valid date—review",IF(AND(IFERROR(VLOOKUP(C67,Authorizations!$A$4:$L$103,7,FALSE),0)&gt;0,B67&gt;IFERROR(VLOOKUP(C67,Authorizations!$A$4:$L$103,7,FALSE),B67)),"Pickup after valid date—review",IF(H67&lt;&gt;IFERROR(VLOOKUP(C67,Authorizations!$A$4:$L$103,9,FALSE),""),"Method differs—review",IF(I67&lt;&gt;"Matched","Verification needs review",IF(J67&lt;&gt;"Yes","Not released—review log","Handoff logged")))))))))))</f>
        <v/>
      </c>
      <c r="L67" s="11" t="n"/>
    </row>
    <row r="68" ht="34" customHeight="1">
      <c r="A68" s="11" t="n"/>
      <c r="B68" s="12" t="n"/>
      <c r="C68" s="11" t="n"/>
      <c r="D68" s="5">
        <f>IF($C68="","",IFERROR(VLOOKUP($C68,Authorizations!$A$4:$L$103,2,FALSE),"ID not found"))</f>
        <v/>
      </c>
      <c r="E68" s="5">
        <f>IF($C68="","",IFERROR(VLOOKUP($C68,Authorizations!$A$4:$L$103,3,FALSE),"ID not found"))</f>
        <v/>
      </c>
      <c r="F68" s="5">
        <f>IF($C68="","",IFERROR(VLOOKUP($C68,Authorizations!$A$4:$L$103,4,FALSE),"ID not found"))</f>
        <v/>
      </c>
      <c r="G68" s="11" t="n"/>
      <c r="H68" s="11" t="n"/>
      <c r="I68" s="11" t="n"/>
      <c r="J68" s="11" t="n"/>
      <c r="K68" s="5">
        <f>IF(COUNTA(A68:C68,G68:J68,L68)=0,"",IF(OR(A68="",B68="",C68="",G68="",H68="",I68="",J68=""),"Complete required fields—review",IF(D68="ID not found","Authorization ID not found—review",IF(NOT(ISNUMBER(B68)),"Pickup date invalid—review",IF(IFERROR(VLOOKUP(C68,Authorizations!$A$4:$L$103,11,FALSE),"")="Incomplete","Authorization details need review",IF(IFERROR(VLOOKUP(C68,Authorizations!$A$4:$L$103,8,FALSE),"")&lt;&gt;"Active","Authorization not marked Active—review",IF(B68&lt;IFERROR(VLOOKUP(C68,Authorizations!$A$4:$L$103,6,FALSE),DATE(9999,12,31)),"Pickup before valid date—review",IF(AND(IFERROR(VLOOKUP(C68,Authorizations!$A$4:$L$103,7,FALSE),0)&gt;0,B68&gt;IFERROR(VLOOKUP(C68,Authorizations!$A$4:$L$103,7,FALSE),B68)),"Pickup after valid date—review",IF(H68&lt;&gt;IFERROR(VLOOKUP(C68,Authorizations!$A$4:$L$103,9,FALSE),""),"Method differs—review",IF(I68&lt;&gt;"Matched","Verification needs review",IF(J68&lt;&gt;"Yes","Not released—review log","Handoff logged")))))))))))</f>
        <v/>
      </c>
      <c r="L68" s="11" t="n"/>
    </row>
    <row r="69" ht="34" customHeight="1">
      <c r="A69" s="11" t="n"/>
      <c r="B69" s="12" t="n"/>
      <c r="C69" s="11" t="n"/>
      <c r="D69" s="7">
        <f>IF($C69="","",IFERROR(VLOOKUP($C69,Authorizations!$A$4:$L$103,2,FALSE),"ID not found"))</f>
        <v/>
      </c>
      <c r="E69" s="7">
        <f>IF($C69="","",IFERROR(VLOOKUP($C69,Authorizations!$A$4:$L$103,3,FALSE),"ID not found"))</f>
        <v/>
      </c>
      <c r="F69" s="7">
        <f>IF($C69="","",IFERROR(VLOOKUP($C69,Authorizations!$A$4:$L$103,4,FALSE),"ID not found"))</f>
        <v/>
      </c>
      <c r="G69" s="11" t="n"/>
      <c r="H69" s="11" t="n"/>
      <c r="I69" s="11" t="n"/>
      <c r="J69" s="11" t="n"/>
      <c r="K69" s="7">
        <f>IF(COUNTA(A69:C69,G69:J69,L69)=0,"",IF(OR(A69="",B69="",C69="",G69="",H69="",I69="",J69=""),"Complete required fields—review",IF(D69="ID not found","Authorization ID not found—review",IF(NOT(ISNUMBER(B69)),"Pickup date invalid—review",IF(IFERROR(VLOOKUP(C69,Authorizations!$A$4:$L$103,11,FALSE),"")="Incomplete","Authorization details need review",IF(IFERROR(VLOOKUP(C69,Authorizations!$A$4:$L$103,8,FALSE),"")&lt;&gt;"Active","Authorization not marked Active—review",IF(B69&lt;IFERROR(VLOOKUP(C69,Authorizations!$A$4:$L$103,6,FALSE),DATE(9999,12,31)),"Pickup before valid date—review",IF(AND(IFERROR(VLOOKUP(C69,Authorizations!$A$4:$L$103,7,FALSE),0)&gt;0,B69&gt;IFERROR(VLOOKUP(C69,Authorizations!$A$4:$L$103,7,FALSE),B69)),"Pickup after valid date—review",IF(H69&lt;&gt;IFERROR(VLOOKUP(C69,Authorizations!$A$4:$L$103,9,FALSE),""),"Method differs—review",IF(I69&lt;&gt;"Matched","Verification needs review",IF(J69&lt;&gt;"Yes","Not released—review log","Handoff logged")))))))))))</f>
        <v/>
      </c>
      <c r="L69" s="11" t="n"/>
    </row>
    <row r="70" ht="34" customHeight="1">
      <c r="A70" s="11" t="n"/>
      <c r="B70" s="12" t="n"/>
      <c r="C70" s="11" t="n"/>
      <c r="D70" s="5">
        <f>IF($C70="","",IFERROR(VLOOKUP($C70,Authorizations!$A$4:$L$103,2,FALSE),"ID not found"))</f>
        <v/>
      </c>
      <c r="E70" s="5">
        <f>IF($C70="","",IFERROR(VLOOKUP($C70,Authorizations!$A$4:$L$103,3,FALSE),"ID not found"))</f>
        <v/>
      </c>
      <c r="F70" s="5">
        <f>IF($C70="","",IFERROR(VLOOKUP($C70,Authorizations!$A$4:$L$103,4,FALSE),"ID not found"))</f>
        <v/>
      </c>
      <c r="G70" s="11" t="n"/>
      <c r="H70" s="11" t="n"/>
      <c r="I70" s="11" t="n"/>
      <c r="J70" s="11" t="n"/>
      <c r="K70" s="5">
        <f>IF(COUNTA(A70:C70,G70:J70,L70)=0,"",IF(OR(A70="",B70="",C70="",G70="",H70="",I70="",J70=""),"Complete required fields—review",IF(D70="ID not found","Authorization ID not found—review",IF(NOT(ISNUMBER(B70)),"Pickup date invalid—review",IF(IFERROR(VLOOKUP(C70,Authorizations!$A$4:$L$103,11,FALSE),"")="Incomplete","Authorization details need review",IF(IFERROR(VLOOKUP(C70,Authorizations!$A$4:$L$103,8,FALSE),"")&lt;&gt;"Active","Authorization not marked Active—review",IF(B70&lt;IFERROR(VLOOKUP(C70,Authorizations!$A$4:$L$103,6,FALSE),DATE(9999,12,31)),"Pickup before valid date—review",IF(AND(IFERROR(VLOOKUP(C70,Authorizations!$A$4:$L$103,7,FALSE),0)&gt;0,B70&gt;IFERROR(VLOOKUP(C70,Authorizations!$A$4:$L$103,7,FALSE),B70)),"Pickup after valid date—review",IF(H70&lt;&gt;IFERROR(VLOOKUP(C70,Authorizations!$A$4:$L$103,9,FALSE),""),"Method differs—review",IF(I70&lt;&gt;"Matched","Verification needs review",IF(J70&lt;&gt;"Yes","Not released—review log","Handoff logged")))))))))))</f>
        <v/>
      </c>
      <c r="L70" s="11" t="n"/>
    </row>
    <row r="71" ht="34" customHeight="1">
      <c r="A71" s="11" t="n"/>
      <c r="B71" s="12" t="n"/>
      <c r="C71" s="11" t="n"/>
      <c r="D71" s="7">
        <f>IF($C71="","",IFERROR(VLOOKUP($C71,Authorizations!$A$4:$L$103,2,FALSE),"ID not found"))</f>
        <v/>
      </c>
      <c r="E71" s="7">
        <f>IF($C71="","",IFERROR(VLOOKUP($C71,Authorizations!$A$4:$L$103,3,FALSE),"ID not found"))</f>
        <v/>
      </c>
      <c r="F71" s="7">
        <f>IF($C71="","",IFERROR(VLOOKUP($C71,Authorizations!$A$4:$L$103,4,FALSE),"ID not found"))</f>
        <v/>
      </c>
      <c r="G71" s="11" t="n"/>
      <c r="H71" s="11" t="n"/>
      <c r="I71" s="11" t="n"/>
      <c r="J71" s="11" t="n"/>
      <c r="K71" s="7">
        <f>IF(COUNTA(A71:C71,G71:J71,L71)=0,"",IF(OR(A71="",B71="",C71="",G71="",H71="",I71="",J71=""),"Complete required fields—review",IF(D71="ID not found","Authorization ID not found—review",IF(NOT(ISNUMBER(B71)),"Pickup date invalid—review",IF(IFERROR(VLOOKUP(C71,Authorizations!$A$4:$L$103,11,FALSE),"")="Incomplete","Authorization details need review",IF(IFERROR(VLOOKUP(C71,Authorizations!$A$4:$L$103,8,FALSE),"")&lt;&gt;"Active","Authorization not marked Active—review",IF(B71&lt;IFERROR(VLOOKUP(C71,Authorizations!$A$4:$L$103,6,FALSE),DATE(9999,12,31)),"Pickup before valid date—review",IF(AND(IFERROR(VLOOKUP(C71,Authorizations!$A$4:$L$103,7,FALSE),0)&gt;0,B71&gt;IFERROR(VLOOKUP(C71,Authorizations!$A$4:$L$103,7,FALSE),B71)),"Pickup after valid date—review",IF(H71&lt;&gt;IFERROR(VLOOKUP(C71,Authorizations!$A$4:$L$103,9,FALSE),""),"Method differs—review",IF(I71&lt;&gt;"Matched","Verification needs review",IF(J71&lt;&gt;"Yes","Not released—review log","Handoff logged")))))))))))</f>
        <v/>
      </c>
      <c r="L71" s="11" t="n"/>
    </row>
    <row r="72" ht="34" customHeight="1">
      <c r="A72" s="11" t="n"/>
      <c r="B72" s="12" t="n"/>
      <c r="C72" s="11" t="n"/>
      <c r="D72" s="5">
        <f>IF($C72="","",IFERROR(VLOOKUP($C72,Authorizations!$A$4:$L$103,2,FALSE),"ID not found"))</f>
        <v/>
      </c>
      <c r="E72" s="5">
        <f>IF($C72="","",IFERROR(VLOOKUP($C72,Authorizations!$A$4:$L$103,3,FALSE),"ID not found"))</f>
        <v/>
      </c>
      <c r="F72" s="5">
        <f>IF($C72="","",IFERROR(VLOOKUP($C72,Authorizations!$A$4:$L$103,4,FALSE),"ID not found"))</f>
        <v/>
      </c>
      <c r="G72" s="11" t="n"/>
      <c r="H72" s="11" t="n"/>
      <c r="I72" s="11" t="n"/>
      <c r="J72" s="11" t="n"/>
      <c r="K72" s="5">
        <f>IF(COUNTA(A72:C72,G72:J72,L72)=0,"",IF(OR(A72="",B72="",C72="",G72="",H72="",I72="",J72=""),"Complete required fields—review",IF(D72="ID not found","Authorization ID not found—review",IF(NOT(ISNUMBER(B72)),"Pickup date invalid—review",IF(IFERROR(VLOOKUP(C72,Authorizations!$A$4:$L$103,11,FALSE),"")="Incomplete","Authorization details need review",IF(IFERROR(VLOOKUP(C72,Authorizations!$A$4:$L$103,8,FALSE),"")&lt;&gt;"Active","Authorization not marked Active—review",IF(B72&lt;IFERROR(VLOOKUP(C72,Authorizations!$A$4:$L$103,6,FALSE),DATE(9999,12,31)),"Pickup before valid date—review",IF(AND(IFERROR(VLOOKUP(C72,Authorizations!$A$4:$L$103,7,FALSE),0)&gt;0,B72&gt;IFERROR(VLOOKUP(C72,Authorizations!$A$4:$L$103,7,FALSE),B72)),"Pickup after valid date—review",IF(H72&lt;&gt;IFERROR(VLOOKUP(C72,Authorizations!$A$4:$L$103,9,FALSE),""),"Method differs—review",IF(I72&lt;&gt;"Matched","Verification needs review",IF(J72&lt;&gt;"Yes","Not released—review log","Handoff logged")))))))))))</f>
        <v/>
      </c>
      <c r="L72" s="11" t="n"/>
    </row>
    <row r="73" ht="34" customHeight="1">
      <c r="A73" s="11" t="n"/>
      <c r="B73" s="12" t="n"/>
      <c r="C73" s="11" t="n"/>
      <c r="D73" s="7">
        <f>IF($C73="","",IFERROR(VLOOKUP($C73,Authorizations!$A$4:$L$103,2,FALSE),"ID not found"))</f>
        <v/>
      </c>
      <c r="E73" s="7">
        <f>IF($C73="","",IFERROR(VLOOKUP($C73,Authorizations!$A$4:$L$103,3,FALSE),"ID not found"))</f>
        <v/>
      </c>
      <c r="F73" s="7">
        <f>IF($C73="","",IFERROR(VLOOKUP($C73,Authorizations!$A$4:$L$103,4,FALSE),"ID not found"))</f>
        <v/>
      </c>
      <c r="G73" s="11" t="n"/>
      <c r="H73" s="11" t="n"/>
      <c r="I73" s="11" t="n"/>
      <c r="J73" s="11" t="n"/>
      <c r="K73" s="7">
        <f>IF(COUNTA(A73:C73,G73:J73,L73)=0,"",IF(OR(A73="",B73="",C73="",G73="",H73="",I73="",J73=""),"Complete required fields—review",IF(D73="ID not found","Authorization ID not found—review",IF(NOT(ISNUMBER(B73)),"Pickup date invalid—review",IF(IFERROR(VLOOKUP(C73,Authorizations!$A$4:$L$103,11,FALSE),"")="Incomplete","Authorization details need review",IF(IFERROR(VLOOKUP(C73,Authorizations!$A$4:$L$103,8,FALSE),"")&lt;&gt;"Active","Authorization not marked Active—review",IF(B73&lt;IFERROR(VLOOKUP(C73,Authorizations!$A$4:$L$103,6,FALSE),DATE(9999,12,31)),"Pickup before valid date—review",IF(AND(IFERROR(VLOOKUP(C73,Authorizations!$A$4:$L$103,7,FALSE),0)&gt;0,B73&gt;IFERROR(VLOOKUP(C73,Authorizations!$A$4:$L$103,7,FALSE),B73)),"Pickup after valid date—review",IF(H73&lt;&gt;IFERROR(VLOOKUP(C73,Authorizations!$A$4:$L$103,9,FALSE),""),"Method differs—review",IF(I73&lt;&gt;"Matched","Verification needs review",IF(J73&lt;&gt;"Yes","Not released—review log","Handoff logged")))))))))))</f>
        <v/>
      </c>
      <c r="L73" s="11" t="n"/>
    </row>
    <row r="74" ht="34" customHeight="1">
      <c r="A74" s="11" t="n"/>
      <c r="B74" s="12" t="n"/>
      <c r="C74" s="11" t="n"/>
      <c r="D74" s="5">
        <f>IF($C74="","",IFERROR(VLOOKUP($C74,Authorizations!$A$4:$L$103,2,FALSE),"ID not found"))</f>
        <v/>
      </c>
      <c r="E74" s="5">
        <f>IF($C74="","",IFERROR(VLOOKUP($C74,Authorizations!$A$4:$L$103,3,FALSE),"ID not found"))</f>
        <v/>
      </c>
      <c r="F74" s="5">
        <f>IF($C74="","",IFERROR(VLOOKUP($C74,Authorizations!$A$4:$L$103,4,FALSE),"ID not found"))</f>
        <v/>
      </c>
      <c r="G74" s="11" t="n"/>
      <c r="H74" s="11" t="n"/>
      <c r="I74" s="11" t="n"/>
      <c r="J74" s="11" t="n"/>
      <c r="K74" s="5">
        <f>IF(COUNTA(A74:C74,G74:J74,L74)=0,"",IF(OR(A74="",B74="",C74="",G74="",H74="",I74="",J74=""),"Complete required fields—review",IF(D74="ID not found","Authorization ID not found—review",IF(NOT(ISNUMBER(B74)),"Pickup date invalid—review",IF(IFERROR(VLOOKUP(C74,Authorizations!$A$4:$L$103,11,FALSE),"")="Incomplete","Authorization details need review",IF(IFERROR(VLOOKUP(C74,Authorizations!$A$4:$L$103,8,FALSE),"")&lt;&gt;"Active","Authorization not marked Active—review",IF(B74&lt;IFERROR(VLOOKUP(C74,Authorizations!$A$4:$L$103,6,FALSE),DATE(9999,12,31)),"Pickup before valid date—review",IF(AND(IFERROR(VLOOKUP(C74,Authorizations!$A$4:$L$103,7,FALSE),0)&gt;0,B74&gt;IFERROR(VLOOKUP(C74,Authorizations!$A$4:$L$103,7,FALSE),B74)),"Pickup after valid date—review",IF(H74&lt;&gt;IFERROR(VLOOKUP(C74,Authorizations!$A$4:$L$103,9,FALSE),""),"Method differs—review",IF(I74&lt;&gt;"Matched","Verification needs review",IF(J74&lt;&gt;"Yes","Not released—review log","Handoff logged")))))))))))</f>
        <v/>
      </c>
      <c r="L74" s="11" t="n"/>
    </row>
    <row r="75" ht="34" customHeight="1">
      <c r="A75" s="11" t="n"/>
      <c r="B75" s="12" t="n"/>
      <c r="C75" s="11" t="n"/>
      <c r="D75" s="7">
        <f>IF($C75="","",IFERROR(VLOOKUP($C75,Authorizations!$A$4:$L$103,2,FALSE),"ID not found"))</f>
        <v/>
      </c>
      <c r="E75" s="7">
        <f>IF($C75="","",IFERROR(VLOOKUP($C75,Authorizations!$A$4:$L$103,3,FALSE),"ID not found"))</f>
        <v/>
      </c>
      <c r="F75" s="7">
        <f>IF($C75="","",IFERROR(VLOOKUP($C75,Authorizations!$A$4:$L$103,4,FALSE),"ID not found"))</f>
        <v/>
      </c>
      <c r="G75" s="11" t="n"/>
      <c r="H75" s="11" t="n"/>
      <c r="I75" s="11" t="n"/>
      <c r="J75" s="11" t="n"/>
      <c r="K75" s="7">
        <f>IF(COUNTA(A75:C75,G75:J75,L75)=0,"",IF(OR(A75="",B75="",C75="",G75="",H75="",I75="",J75=""),"Complete required fields—review",IF(D75="ID not found","Authorization ID not found—review",IF(NOT(ISNUMBER(B75)),"Pickup date invalid—review",IF(IFERROR(VLOOKUP(C75,Authorizations!$A$4:$L$103,11,FALSE),"")="Incomplete","Authorization details need review",IF(IFERROR(VLOOKUP(C75,Authorizations!$A$4:$L$103,8,FALSE),"")&lt;&gt;"Active","Authorization not marked Active—review",IF(B75&lt;IFERROR(VLOOKUP(C75,Authorizations!$A$4:$L$103,6,FALSE),DATE(9999,12,31)),"Pickup before valid date—review",IF(AND(IFERROR(VLOOKUP(C75,Authorizations!$A$4:$L$103,7,FALSE),0)&gt;0,B75&gt;IFERROR(VLOOKUP(C75,Authorizations!$A$4:$L$103,7,FALSE),B75)),"Pickup after valid date—review",IF(H75&lt;&gt;IFERROR(VLOOKUP(C75,Authorizations!$A$4:$L$103,9,FALSE),""),"Method differs—review",IF(I75&lt;&gt;"Matched","Verification needs review",IF(J75&lt;&gt;"Yes","Not released—review log","Handoff logged")))))))))))</f>
        <v/>
      </c>
      <c r="L75" s="11" t="n"/>
    </row>
    <row r="76" ht="34" customHeight="1">
      <c r="A76" s="11" t="n"/>
      <c r="B76" s="12" t="n"/>
      <c r="C76" s="11" t="n"/>
      <c r="D76" s="5">
        <f>IF($C76="","",IFERROR(VLOOKUP($C76,Authorizations!$A$4:$L$103,2,FALSE),"ID not found"))</f>
        <v/>
      </c>
      <c r="E76" s="5">
        <f>IF($C76="","",IFERROR(VLOOKUP($C76,Authorizations!$A$4:$L$103,3,FALSE),"ID not found"))</f>
        <v/>
      </c>
      <c r="F76" s="5">
        <f>IF($C76="","",IFERROR(VLOOKUP($C76,Authorizations!$A$4:$L$103,4,FALSE),"ID not found"))</f>
        <v/>
      </c>
      <c r="G76" s="11" t="n"/>
      <c r="H76" s="11" t="n"/>
      <c r="I76" s="11" t="n"/>
      <c r="J76" s="11" t="n"/>
      <c r="K76" s="5">
        <f>IF(COUNTA(A76:C76,G76:J76,L76)=0,"",IF(OR(A76="",B76="",C76="",G76="",H76="",I76="",J76=""),"Complete required fields—review",IF(D76="ID not found","Authorization ID not found—review",IF(NOT(ISNUMBER(B76)),"Pickup date invalid—review",IF(IFERROR(VLOOKUP(C76,Authorizations!$A$4:$L$103,11,FALSE),"")="Incomplete","Authorization details need review",IF(IFERROR(VLOOKUP(C76,Authorizations!$A$4:$L$103,8,FALSE),"")&lt;&gt;"Active","Authorization not marked Active—review",IF(B76&lt;IFERROR(VLOOKUP(C76,Authorizations!$A$4:$L$103,6,FALSE),DATE(9999,12,31)),"Pickup before valid date—review",IF(AND(IFERROR(VLOOKUP(C76,Authorizations!$A$4:$L$103,7,FALSE),0)&gt;0,B76&gt;IFERROR(VLOOKUP(C76,Authorizations!$A$4:$L$103,7,FALSE),B76)),"Pickup after valid date—review",IF(H76&lt;&gt;IFERROR(VLOOKUP(C76,Authorizations!$A$4:$L$103,9,FALSE),""),"Method differs—review",IF(I76&lt;&gt;"Matched","Verification needs review",IF(J76&lt;&gt;"Yes","Not released—review log","Handoff logged")))))))))))</f>
        <v/>
      </c>
      <c r="L76" s="11" t="n"/>
    </row>
    <row r="77" ht="34" customHeight="1">
      <c r="A77" s="11" t="n"/>
      <c r="B77" s="12" t="n"/>
      <c r="C77" s="11" t="n"/>
      <c r="D77" s="7">
        <f>IF($C77="","",IFERROR(VLOOKUP($C77,Authorizations!$A$4:$L$103,2,FALSE),"ID not found"))</f>
        <v/>
      </c>
      <c r="E77" s="7">
        <f>IF($C77="","",IFERROR(VLOOKUP($C77,Authorizations!$A$4:$L$103,3,FALSE),"ID not found"))</f>
        <v/>
      </c>
      <c r="F77" s="7">
        <f>IF($C77="","",IFERROR(VLOOKUP($C77,Authorizations!$A$4:$L$103,4,FALSE),"ID not found"))</f>
        <v/>
      </c>
      <c r="G77" s="11" t="n"/>
      <c r="H77" s="11" t="n"/>
      <c r="I77" s="11" t="n"/>
      <c r="J77" s="11" t="n"/>
      <c r="K77" s="7">
        <f>IF(COUNTA(A77:C77,G77:J77,L77)=0,"",IF(OR(A77="",B77="",C77="",G77="",H77="",I77="",J77=""),"Complete required fields—review",IF(D77="ID not found","Authorization ID not found—review",IF(NOT(ISNUMBER(B77)),"Pickup date invalid—review",IF(IFERROR(VLOOKUP(C77,Authorizations!$A$4:$L$103,11,FALSE),"")="Incomplete","Authorization details need review",IF(IFERROR(VLOOKUP(C77,Authorizations!$A$4:$L$103,8,FALSE),"")&lt;&gt;"Active","Authorization not marked Active—review",IF(B77&lt;IFERROR(VLOOKUP(C77,Authorizations!$A$4:$L$103,6,FALSE),DATE(9999,12,31)),"Pickup before valid date—review",IF(AND(IFERROR(VLOOKUP(C77,Authorizations!$A$4:$L$103,7,FALSE),0)&gt;0,B77&gt;IFERROR(VLOOKUP(C77,Authorizations!$A$4:$L$103,7,FALSE),B77)),"Pickup after valid date—review",IF(H77&lt;&gt;IFERROR(VLOOKUP(C77,Authorizations!$A$4:$L$103,9,FALSE),""),"Method differs—review",IF(I77&lt;&gt;"Matched","Verification needs review",IF(J77&lt;&gt;"Yes","Not released—review log","Handoff logged")))))))))))</f>
        <v/>
      </c>
      <c r="L77" s="11" t="n"/>
    </row>
    <row r="78" ht="34" customHeight="1">
      <c r="A78" s="11" t="n"/>
      <c r="B78" s="12" t="n"/>
      <c r="C78" s="11" t="n"/>
      <c r="D78" s="5">
        <f>IF($C78="","",IFERROR(VLOOKUP($C78,Authorizations!$A$4:$L$103,2,FALSE),"ID not found"))</f>
        <v/>
      </c>
      <c r="E78" s="5">
        <f>IF($C78="","",IFERROR(VLOOKUP($C78,Authorizations!$A$4:$L$103,3,FALSE),"ID not found"))</f>
        <v/>
      </c>
      <c r="F78" s="5">
        <f>IF($C78="","",IFERROR(VLOOKUP($C78,Authorizations!$A$4:$L$103,4,FALSE),"ID not found"))</f>
        <v/>
      </c>
      <c r="G78" s="11" t="n"/>
      <c r="H78" s="11" t="n"/>
      <c r="I78" s="11" t="n"/>
      <c r="J78" s="11" t="n"/>
      <c r="K78" s="5">
        <f>IF(COUNTA(A78:C78,G78:J78,L78)=0,"",IF(OR(A78="",B78="",C78="",G78="",H78="",I78="",J78=""),"Complete required fields—review",IF(D78="ID not found","Authorization ID not found—review",IF(NOT(ISNUMBER(B78)),"Pickup date invalid—review",IF(IFERROR(VLOOKUP(C78,Authorizations!$A$4:$L$103,11,FALSE),"")="Incomplete","Authorization details need review",IF(IFERROR(VLOOKUP(C78,Authorizations!$A$4:$L$103,8,FALSE),"")&lt;&gt;"Active","Authorization not marked Active—review",IF(B78&lt;IFERROR(VLOOKUP(C78,Authorizations!$A$4:$L$103,6,FALSE),DATE(9999,12,31)),"Pickup before valid date—review",IF(AND(IFERROR(VLOOKUP(C78,Authorizations!$A$4:$L$103,7,FALSE),0)&gt;0,B78&gt;IFERROR(VLOOKUP(C78,Authorizations!$A$4:$L$103,7,FALSE),B78)),"Pickup after valid date—review",IF(H78&lt;&gt;IFERROR(VLOOKUP(C78,Authorizations!$A$4:$L$103,9,FALSE),""),"Method differs—review",IF(I78&lt;&gt;"Matched","Verification needs review",IF(J78&lt;&gt;"Yes","Not released—review log","Handoff logged")))))))))))</f>
        <v/>
      </c>
      <c r="L78" s="11" t="n"/>
    </row>
    <row r="79" ht="34" customHeight="1">
      <c r="A79" s="11" t="n"/>
      <c r="B79" s="12" t="n"/>
      <c r="C79" s="11" t="n"/>
      <c r="D79" s="7">
        <f>IF($C79="","",IFERROR(VLOOKUP($C79,Authorizations!$A$4:$L$103,2,FALSE),"ID not found"))</f>
        <v/>
      </c>
      <c r="E79" s="7">
        <f>IF($C79="","",IFERROR(VLOOKUP($C79,Authorizations!$A$4:$L$103,3,FALSE),"ID not found"))</f>
        <v/>
      </c>
      <c r="F79" s="7">
        <f>IF($C79="","",IFERROR(VLOOKUP($C79,Authorizations!$A$4:$L$103,4,FALSE),"ID not found"))</f>
        <v/>
      </c>
      <c r="G79" s="11" t="n"/>
      <c r="H79" s="11" t="n"/>
      <c r="I79" s="11" t="n"/>
      <c r="J79" s="11" t="n"/>
      <c r="K79" s="7">
        <f>IF(COUNTA(A79:C79,G79:J79,L79)=0,"",IF(OR(A79="",B79="",C79="",G79="",H79="",I79="",J79=""),"Complete required fields—review",IF(D79="ID not found","Authorization ID not found—review",IF(NOT(ISNUMBER(B79)),"Pickup date invalid—review",IF(IFERROR(VLOOKUP(C79,Authorizations!$A$4:$L$103,11,FALSE),"")="Incomplete","Authorization details need review",IF(IFERROR(VLOOKUP(C79,Authorizations!$A$4:$L$103,8,FALSE),"")&lt;&gt;"Active","Authorization not marked Active—review",IF(B79&lt;IFERROR(VLOOKUP(C79,Authorizations!$A$4:$L$103,6,FALSE),DATE(9999,12,31)),"Pickup before valid date—review",IF(AND(IFERROR(VLOOKUP(C79,Authorizations!$A$4:$L$103,7,FALSE),0)&gt;0,B79&gt;IFERROR(VLOOKUP(C79,Authorizations!$A$4:$L$103,7,FALSE),B79)),"Pickup after valid date—review",IF(H79&lt;&gt;IFERROR(VLOOKUP(C79,Authorizations!$A$4:$L$103,9,FALSE),""),"Method differs—review",IF(I79&lt;&gt;"Matched","Verification needs review",IF(J79&lt;&gt;"Yes","Not released—review log","Handoff logged")))))))))))</f>
        <v/>
      </c>
      <c r="L79" s="11" t="n"/>
    </row>
    <row r="80" ht="34" customHeight="1">
      <c r="A80" s="11" t="n"/>
      <c r="B80" s="12" t="n"/>
      <c r="C80" s="11" t="n"/>
      <c r="D80" s="5">
        <f>IF($C80="","",IFERROR(VLOOKUP($C80,Authorizations!$A$4:$L$103,2,FALSE),"ID not found"))</f>
        <v/>
      </c>
      <c r="E80" s="5">
        <f>IF($C80="","",IFERROR(VLOOKUP($C80,Authorizations!$A$4:$L$103,3,FALSE),"ID not found"))</f>
        <v/>
      </c>
      <c r="F80" s="5">
        <f>IF($C80="","",IFERROR(VLOOKUP($C80,Authorizations!$A$4:$L$103,4,FALSE),"ID not found"))</f>
        <v/>
      </c>
      <c r="G80" s="11" t="n"/>
      <c r="H80" s="11" t="n"/>
      <c r="I80" s="11" t="n"/>
      <c r="J80" s="11" t="n"/>
      <c r="K80" s="5">
        <f>IF(COUNTA(A80:C80,G80:J80,L80)=0,"",IF(OR(A80="",B80="",C80="",G80="",H80="",I80="",J80=""),"Complete required fields—review",IF(D80="ID not found","Authorization ID not found—review",IF(NOT(ISNUMBER(B80)),"Pickup date invalid—review",IF(IFERROR(VLOOKUP(C80,Authorizations!$A$4:$L$103,11,FALSE),"")="Incomplete","Authorization details need review",IF(IFERROR(VLOOKUP(C80,Authorizations!$A$4:$L$103,8,FALSE),"")&lt;&gt;"Active","Authorization not marked Active—review",IF(B80&lt;IFERROR(VLOOKUP(C80,Authorizations!$A$4:$L$103,6,FALSE),DATE(9999,12,31)),"Pickup before valid date—review",IF(AND(IFERROR(VLOOKUP(C80,Authorizations!$A$4:$L$103,7,FALSE),0)&gt;0,B80&gt;IFERROR(VLOOKUP(C80,Authorizations!$A$4:$L$103,7,FALSE),B80)),"Pickup after valid date—review",IF(H80&lt;&gt;IFERROR(VLOOKUP(C80,Authorizations!$A$4:$L$103,9,FALSE),""),"Method differs—review",IF(I80&lt;&gt;"Matched","Verification needs review",IF(J80&lt;&gt;"Yes","Not released—review log","Handoff logged")))))))))))</f>
        <v/>
      </c>
      <c r="L80" s="11" t="n"/>
    </row>
    <row r="81" ht="34" customHeight="1">
      <c r="A81" s="11" t="n"/>
      <c r="B81" s="12" t="n"/>
      <c r="C81" s="11" t="n"/>
      <c r="D81" s="7">
        <f>IF($C81="","",IFERROR(VLOOKUP($C81,Authorizations!$A$4:$L$103,2,FALSE),"ID not found"))</f>
        <v/>
      </c>
      <c r="E81" s="7">
        <f>IF($C81="","",IFERROR(VLOOKUP($C81,Authorizations!$A$4:$L$103,3,FALSE),"ID not found"))</f>
        <v/>
      </c>
      <c r="F81" s="7">
        <f>IF($C81="","",IFERROR(VLOOKUP($C81,Authorizations!$A$4:$L$103,4,FALSE),"ID not found"))</f>
        <v/>
      </c>
      <c r="G81" s="11" t="n"/>
      <c r="H81" s="11" t="n"/>
      <c r="I81" s="11" t="n"/>
      <c r="J81" s="11" t="n"/>
      <c r="K81" s="7">
        <f>IF(COUNTA(A81:C81,G81:J81,L81)=0,"",IF(OR(A81="",B81="",C81="",G81="",H81="",I81="",J81=""),"Complete required fields—review",IF(D81="ID not found","Authorization ID not found—review",IF(NOT(ISNUMBER(B81)),"Pickup date invalid—review",IF(IFERROR(VLOOKUP(C81,Authorizations!$A$4:$L$103,11,FALSE),"")="Incomplete","Authorization details need review",IF(IFERROR(VLOOKUP(C81,Authorizations!$A$4:$L$103,8,FALSE),"")&lt;&gt;"Active","Authorization not marked Active—review",IF(B81&lt;IFERROR(VLOOKUP(C81,Authorizations!$A$4:$L$103,6,FALSE),DATE(9999,12,31)),"Pickup before valid date—review",IF(AND(IFERROR(VLOOKUP(C81,Authorizations!$A$4:$L$103,7,FALSE),0)&gt;0,B81&gt;IFERROR(VLOOKUP(C81,Authorizations!$A$4:$L$103,7,FALSE),B81)),"Pickup after valid date—review",IF(H81&lt;&gt;IFERROR(VLOOKUP(C81,Authorizations!$A$4:$L$103,9,FALSE),""),"Method differs—review",IF(I81&lt;&gt;"Matched","Verification needs review",IF(J81&lt;&gt;"Yes","Not released—review log","Handoff logged")))))))))))</f>
        <v/>
      </c>
      <c r="L81" s="11" t="n"/>
    </row>
    <row r="82" ht="34" customHeight="1">
      <c r="A82" s="11" t="n"/>
      <c r="B82" s="12" t="n"/>
      <c r="C82" s="11" t="n"/>
      <c r="D82" s="5">
        <f>IF($C82="","",IFERROR(VLOOKUP($C82,Authorizations!$A$4:$L$103,2,FALSE),"ID not found"))</f>
        <v/>
      </c>
      <c r="E82" s="5">
        <f>IF($C82="","",IFERROR(VLOOKUP($C82,Authorizations!$A$4:$L$103,3,FALSE),"ID not found"))</f>
        <v/>
      </c>
      <c r="F82" s="5">
        <f>IF($C82="","",IFERROR(VLOOKUP($C82,Authorizations!$A$4:$L$103,4,FALSE),"ID not found"))</f>
        <v/>
      </c>
      <c r="G82" s="11" t="n"/>
      <c r="H82" s="11" t="n"/>
      <c r="I82" s="11" t="n"/>
      <c r="J82" s="11" t="n"/>
      <c r="K82" s="5">
        <f>IF(COUNTA(A82:C82,G82:J82,L82)=0,"",IF(OR(A82="",B82="",C82="",G82="",H82="",I82="",J82=""),"Complete required fields—review",IF(D82="ID not found","Authorization ID not found—review",IF(NOT(ISNUMBER(B82)),"Pickup date invalid—review",IF(IFERROR(VLOOKUP(C82,Authorizations!$A$4:$L$103,11,FALSE),"")="Incomplete","Authorization details need review",IF(IFERROR(VLOOKUP(C82,Authorizations!$A$4:$L$103,8,FALSE),"")&lt;&gt;"Active","Authorization not marked Active—review",IF(B82&lt;IFERROR(VLOOKUP(C82,Authorizations!$A$4:$L$103,6,FALSE),DATE(9999,12,31)),"Pickup before valid date—review",IF(AND(IFERROR(VLOOKUP(C82,Authorizations!$A$4:$L$103,7,FALSE),0)&gt;0,B82&gt;IFERROR(VLOOKUP(C82,Authorizations!$A$4:$L$103,7,FALSE),B82)),"Pickup after valid date—review",IF(H82&lt;&gt;IFERROR(VLOOKUP(C82,Authorizations!$A$4:$L$103,9,FALSE),""),"Method differs—review",IF(I82&lt;&gt;"Matched","Verification needs review",IF(J82&lt;&gt;"Yes","Not released—review log","Handoff logged")))))))))))</f>
        <v/>
      </c>
      <c r="L82" s="11" t="n"/>
    </row>
    <row r="83" ht="34" customHeight="1">
      <c r="A83" s="11" t="n"/>
      <c r="B83" s="12" t="n"/>
      <c r="C83" s="11" t="n"/>
      <c r="D83" s="7">
        <f>IF($C83="","",IFERROR(VLOOKUP($C83,Authorizations!$A$4:$L$103,2,FALSE),"ID not found"))</f>
        <v/>
      </c>
      <c r="E83" s="7">
        <f>IF($C83="","",IFERROR(VLOOKUP($C83,Authorizations!$A$4:$L$103,3,FALSE),"ID not found"))</f>
        <v/>
      </c>
      <c r="F83" s="7">
        <f>IF($C83="","",IFERROR(VLOOKUP($C83,Authorizations!$A$4:$L$103,4,FALSE),"ID not found"))</f>
        <v/>
      </c>
      <c r="G83" s="11" t="n"/>
      <c r="H83" s="11" t="n"/>
      <c r="I83" s="11" t="n"/>
      <c r="J83" s="11" t="n"/>
      <c r="K83" s="7">
        <f>IF(COUNTA(A83:C83,G83:J83,L83)=0,"",IF(OR(A83="",B83="",C83="",G83="",H83="",I83="",J83=""),"Complete required fields—review",IF(D83="ID not found","Authorization ID not found—review",IF(NOT(ISNUMBER(B83)),"Pickup date invalid—review",IF(IFERROR(VLOOKUP(C83,Authorizations!$A$4:$L$103,11,FALSE),"")="Incomplete","Authorization details need review",IF(IFERROR(VLOOKUP(C83,Authorizations!$A$4:$L$103,8,FALSE),"")&lt;&gt;"Active","Authorization not marked Active—review",IF(B83&lt;IFERROR(VLOOKUP(C83,Authorizations!$A$4:$L$103,6,FALSE),DATE(9999,12,31)),"Pickup before valid date—review",IF(AND(IFERROR(VLOOKUP(C83,Authorizations!$A$4:$L$103,7,FALSE),0)&gt;0,B83&gt;IFERROR(VLOOKUP(C83,Authorizations!$A$4:$L$103,7,FALSE),B83)),"Pickup after valid date—review",IF(H83&lt;&gt;IFERROR(VLOOKUP(C83,Authorizations!$A$4:$L$103,9,FALSE),""),"Method differs—review",IF(I83&lt;&gt;"Matched","Verification needs review",IF(J83&lt;&gt;"Yes","Not released—review log","Handoff logged")))))))))))</f>
        <v/>
      </c>
      <c r="L83" s="11" t="n"/>
    </row>
    <row r="84" ht="34" customHeight="1">
      <c r="A84" s="11" t="n"/>
      <c r="B84" s="12" t="n"/>
      <c r="C84" s="11" t="n"/>
      <c r="D84" s="5">
        <f>IF($C84="","",IFERROR(VLOOKUP($C84,Authorizations!$A$4:$L$103,2,FALSE),"ID not found"))</f>
        <v/>
      </c>
      <c r="E84" s="5">
        <f>IF($C84="","",IFERROR(VLOOKUP($C84,Authorizations!$A$4:$L$103,3,FALSE),"ID not found"))</f>
        <v/>
      </c>
      <c r="F84" s="5">
        <f>IF($C84="","",IFERROR(VLOOKUP($C84,Authorizations!$A$4:$L$103,4,FALSE),"ID not found"))</f>
        <v/>
      </c>
      <c r="G84" s="11" t="n"/>
      <c r="H84" s="11" t="n"/>
      <c r="I84" s="11" t="n"/>
      <c r="J84" s="11" t="n"/>
      <c r="K84" s="5">
        <f>IF(COUNTA(A84:C84,G84:J84,L84)=0,"",IF(OR(A84="",B84="",C84="",G84="",H84="",I84="",J84=""),"Complete required fields—review",IF(D84="ID not found","Authorization ID not found—review",IF(NOT(ISNUMBER(B84)),"Pickup date invalid—review",IF(IFERROR(VLOOKUP(C84,Authorizations!$A$4:$L$103,11,FALSE),"")="Incomplete","Authorization details need review",IF(IFERROR(VLOOKUP(C84,Authorizations!$A$4:$L$103,8,FALSE),"")&lt;&gt;"Active","Authorization not marked Active—review",IF(B84&lt;IFERROR(VLOOKUP(C84,Authorizations!$A$4:$L$103,6,FALSE),DATE(9999,12,31)),"Pickup before valid date—review",IF(AND(IFERROR(VLOOKUP(C84,Authorizations!$A$4:$L$103,7,FALSE),0)&gt;0,B84&gt;IFERROR(VLOOKUP(C84,Authorizations!$A$4:$L$103,7,FALSE),B84)),"Pickup after valid date—review",IF(H84&lt;&gt;IFERROR(VLOOKUP(C84,Authorizations!$A$4:$L$103,9,FALSE),""),"Method differs—review",IF(I84&lt;&gt;"Matched","Verification needs review",IF(J84&lt;&gt;"Yes","Not released—review log","Handoff logged")))))))))))</f>
        <v/>
      </c>
      <c r="L84" s="11" t="n"/>
    </row>
    <row r="85" ht="34" customHeight="1">
      <c r="A85" s="11" t="n"/>
      <c r="B85" s="12" t="n"/>
      <c r="C85" s="11" t="n"/>
      <c r="D85" s="7">
        <f>IF($C85="","",IFERROR(VLOOKUP($C85,Authorizations!$A$4:$L$103,2,FALSE),"ID not found"))</f>
        <v/>
      </c>
      <c r="E85" s="7">
        <f>IF($C85="","",IFERROR(VLOOKUP($C85,Authorizations!$A$4:$L$103,3,FALSE),"ID not found"))</f>
        <v/>
      </c>
      <c r="F85" s="7">
        <f>IF($C85="","",IFERROR(VLOOKUP($C85,Authorizations!$A$4:$L$103,4,FALSE),"ID not found"))</f>
        <v/>
      </c>
      <c r="G85" s="11" t="n"/>
      <c r="H85" s="11" t="n"/>
      <c r="I85" s="11" t="n"/>
      <c r="J85" s="11" t="n"/>
      <c r="K85" s="7">
        <f>IF(COUNTA(A85:C85,G85:J85,L85)=0,"",IF(OR(A85="",B85="",C85="",G85="",H85="",I85="",J85=""),"Complete required fields—review",IF(D85="ID not found","Authorization ID not found—review",IF(NOT(ISNUMBER(B85)),"Pickup date invalid—review",IF(IFERROR(VLOOKUP(C85,Authorizations!$A$4:$L$103,11,FALSE),"")="Incomplete","Authorization details need review",IF(IFERROR(VLOOKUP(C85,Authorizations!$A$4:$L$103,8,FALSE),"")&lt;&gt;"Active","Authorization not marked Active—review",IF(B85&lt;IFERROR(VLOOKUP(C85,Authorizations!$A$4:$L$103,6,FALSE),DATE(9999,12,31)),"Pickup before valid date—review",IF(AND(IFERROR(VLOOKUP(C85,Authorizations!$A$4:$L$103,7,FALSE),0)&gt;0,B85&gt;IFERROR(VLOOKUP(C85,Authorizations!$A$4:$L$103,7,FALSE),B85)),"Pickup after valid date—review",IF(H85&lt;&gt;IFERROR(VLOOKUP(C85,Authorizations!$A$4:$L$103,9,FALSE),""),"Method differs—review",IF(I85&lt;&gt;"Matched","Verification needs review",IF(J85&lt;&gt;"Yes","Not released—review log","Handoff logged")))))))))))</f>
        <v/>
      </c>
      <c r="L85" s="11" t="n"/>
    </row>
    <row r="86" ht="34" customHeight="1">
      <c r="A86" s="11" t="n"/>
      <c r="B86" s="12" t="n"/>
      <c r="C86" s="11" t="n"/>
      <c r="D86" s="5">
        <f>IF($C86="","",IFERROR(VLOOKUP($C86,Authorizations!$A$4:$L$103,2,FALSE),"ID not found"))</f>
        <v/>
      </c>
      <c r="E86" s="5">
        <f>IF($C86="","",IFERROR(VLOOKUP($C86,Authorizations!$A$4:$L$103,3,FALSE),"ID not found"))</f>
        <v/>
      </c>
      <c r="F86" s="5">
        <f>IF($C86="","",IFERROR(VLOOKUP($C86,Authorizations!$A$4:$L$103,4,FALSE),"ID not found"))</f>
        <v/>
      </c>
      <c r="G86" s="11" t="n"/>
      <c r="H86" s="11" t="n"/>
      <c r="I86" s="11" t="n"/>
      <c r="J86" s="11" t="n"/>
      <c r="K86" s="5">
        <f>IF(COUNTA(A86:C86,G86:J86,L86)=0,"",IF(OR(A86="",B86="",C86="",G86="",H86="",I86="",J86=""),"Complete required fields—review",IF(D86="ID not found","Authorization ID not found—review",IF(NOT(ISNUMBER(B86)),"Pickup date invalid—review",IF(IFERROR(VLOOKUP(C86,Authorizations!$A$4:$L$103,11,FALSE),"")="Incomplete","Authorization details need review",IF(IFERROR(VLOOKUP(C86,Authorizations!$A$4:$L$103,8,FALSE),"")&lt;&gt;"Active","Authorization not marked Active—review",IF(B86&lt;IFERROR(VLOOKUP(C86,Authorizations!$A$4:$L$103,6,FALSE),DATE(9999,12,31)),"Pickup before valid date—review",IF(AND(IFERROR(VLOOKUP(C86,Authorizations!$A$4:$L$103,7,FALSE),0)&gt;0,B86&gt;IFERROR(VLOOKUP(C86,Authorizations!$A$4:$L$103,7,FALSE),B86)),"Pickup after valid date—review",IF(H86&lt;&gt;IFERROR(VLOOKUP(C86,Authorizations!$A$4:$L$103,9,FALSE),""),"Method differs—review",IF(I86&lt;&gt;"Matched","Verification needs review",IF(J86&lt;&gt;"Yes","Not released—review log","Handoff logged")))))))))))</f>
        <v/>
      </c>
      <c r="L86" s="11" t="n"/>
    </row>
    <row r="87" ht="34" customHeight="1">
      <c r="A87" s="11" t="n"/>
      <c r="B87" s="12" t="n"/>
      <c r="C87" s="11" t="n"/>
      <c r="D87" s="7">
        <f>IF($C87="","",IFERROR(VLOOKUP($C87,Authorizations!$A$4:$L$103,2,FALSE),"ID not found"))</f>
        <v/>
      </c>
      <c r="E87" s="7">
        <f>IF($C87="","",IFERROR(VLOOKUP($C87,Authorizations!$A$4:$L$103,3,FALSE),"ID not found"))</f>
        <v/>
      </c>
      <c r="F87" s="7">
        <f>IF($C87="","",IFERROR(VLOOKUP($C87,Authorizations!$A$4:$L$103,4,FALSE),"ID not found"))</f>
        <v/>
      </c>
      <c r="G87" s="11" t="n"/>
      <c r="H87" s="11" t="n"/>
      <c r="I87" s="11" t="n"/>
      <c r="J87" s="11" t="n"/>
      <c r="K87" s="7">
        <f>IF(COUNTA(A87:C87,G87:J87,L87)=0,"",IF(OR(A87="",B87="",C87="",G87="",H87="",I87="",J87=""),"Complete required fields—review",IF(D87="ID not found","Authorization ID not found—review",IF(NOT(ISNUMBER(B87)),"Pickup date invalid—review",IF(IFERROR(VLOOKUP(C87,Authorizations!$A$4:$L$103,11,FALSE),"")="Incomplete","Authorization details need review",IF(IFERROR(VLOOKUP(C87,Authorizations!$A$4:$L$103,8,FALSE),"")&lt;&gt;"Active","Authorization not marked Active—review",IF(B87&lt;IFERROR(VLOOKUP(C87,Authorizations!$A$4:$L$103,6,FALSE),DATE(9999,12,31)),"Pickup before valid date—review",IF(AND(IFERROR(VLOOKUP(C87,Authorizations!$A$4:$L$103,7,FALSE),0)&gt;0,B87&gt;IFERROR(VLOOKUP(C87,Authorizations!$A$4:$L$103,7,FALSE),B87)),"Pickup after valid date—review",IF(H87&lt;&gt;IFERROR(VLOOKUP(C87,Authorizations!$A$4:$L$103,9,FALSE),""),"Method differs—review",IF(I87&lt;&gt;"Matched","Verification needs review",IF(J87&lt;&gt;"Yes","Not released—review log","Handoff logged")))))))))))</f>
        <v/>
      </c>
      <c r="L87" s="11" t="n"/>
    </row>
    <row r="88" ht="34" customHeight="1">
      <c r="A88" s="11" t="n"/>
      <c r="B88" s="12" t="n"/>
      <c r="C88" s="11" t="n"/>
      <c r="D88" s="5">
        <f>IF($C88="","",IFERROR(VLOOKUP($C88,Authorizations!$A$4:$L$103,2,FALSE),"ID not found"))</f>
        <v/>
      </c>
      <c r="E88" s="5">
        <f>IF($C88="","",IFERROR(VLOOKUP($C88,Authorizations!$A$4:$L$103,3,FALSE),"ID not found"))</f>
        <v/>
      </c>
      <c r="F88" s="5">
        <f>IF($C88="","",IFERROR(VLOOKUP($C88,Authorizations!$A$4:$L$103,4,FALSE),"ID not found"))</f>
        <v/>
      </c>
      <c r="G88" s="11" t="n"/>
      <c r="H88" s="11" t="n"/>
      <c r="I88" s="11" t="n"/>
      <c r="J88" s="11" t="n"/>
      <c r="K88" s="5">
        <f>IF(COUNTA(A88:C88,G88:J88,L88)=0,"",IF(OR(A88="",B88="",C88="",G88="",H88="",I88="",J88=""),"Complete required fields—review",IF(D88="ID not found","Authorization ID not found—review",IF(NOT(ISNUMBER(B88)),"Pickup date invalid—review",IF(IFERROR(VLOOKUP(C88,Authorizations!$A$4:$L$103,11,FALSE),"")="Incomplete","Authorization details need review",IF(IFERROR(VLOOKUP(C88,Authorizations!$A$4:$L$103,8,FALSE),"")&lt;&gt;"Active","Authorization not marked Active—review",IF(B88&lt;IFERROR(VLOOKUP(C88,Authorizations!$A$4:$L$103,6,FALSE),DATE(9999,12,31)),"Pickup before valid date—review",IF(AND(IFERROR(VLOOKUP(C88,Authorizations!$A$4:$L$103,7,FALSE),0)&gt;0,B88&gt;IFERROR(VLOOKUP(C88,Authorizations!$A$4:$L$103,7,FALSE),B88)),"Pickup after valid date—review",IF(H88&lt;&gt;IFERROR(VLOOKUP(C88,Authorizations!$A$4:$L$103,9,FALSE),""),"Method differs—review",IF(I88&lt;&gt;"Matched","Verification needs review",IF(J88&lt;&gt;"Yes","Not released—review log","Handoff logged")))))))))))</f>
        <v/>
      </c>
      <c r="L88" s="11" t="n"/>
    </row>
    <row r="89" ht="34" customHeight="1">
      <c r="A89" s="11" t="n"/>
      <c r="B89" s="12" t="n"/>
      <c r="C89" s="11" t="n"/>
      <c r="D89" s="7">
        <f>IF($C89="","",IFERROR(VLOOKUP($C89,Authorizations!$A$4:$L$103,2,FALSE),"ID not found"))</f>
        <v/>
      </c>
      <c r="E89" s="7">
        <f>IF($C89="","",IFERROR(VLOOKUP($C89,Authorizations!$A$4:$L$103,3,FALSE),"ID not found"))</f>
        <v/>
      </c>
      <c r="F89" s="7">
        <f>IF($C89="","",IFERROR(VLOOKUP($C89,Authorizations!$A$4:$L$103,4,FALSE),"ID not found"))</f>
        <v/>
      </c>
      <c r="G89" s="11" t="n"/>
      <c r="H89" s="11" t="n"/>
      <c r="I89" s="11" t="n"/>
      <c r="J89" s="11" t="n"/>
      <c r="K89" s="7">
        <f>IF(COUNTA(A89:C89,G89:J89,L89)=0,"",IF(OR(A89="",B89="",C89="",G89="",H89="",I89="",J89=""),"Complete required fields—review",IF(D89="ID not found","Authorization ID not found—review",IF(NOT(ISNUMBER(B89)),"Pickup date invalid—review",IF(IFERROR(VLOOKUP(C89,Authorizations!$A$4:$L$103,11,FALSE),"")="Incomplete","Authorization details need review",IF(IFERROR(VLOOKUP(C89,Authorizations!$A$4:$L$103,8,FALSE),"")&lt;&gt;"Active","Authorization not marked Active—review",IF(B89&lt;IFERROR(VLOOKUP(C89,Authorizations!$A$4:$L$103,6,FALSE),DATE(9999,12,31)),"Pickup before valid date—review",IF(AND(IFERROR(VLOOKUP(C89,Authorizations!$A$4:$L$103,7,FALSE),0)&gt;0,B89&gt;IFERROR(VLOOKUP(C89,Authorizations!$A$4:$L$103,7,FALSE),B89)),"Pickup after valid date—review",IF(H89&lt;&gt;IFERROR(VLOOKUP(C89,Authorizations!$A$4:$L$103,9,FALSE),""),"Method differs—review",IF(I89&lt;&gt;"Matched","Verification needs review",IF(J89&lt;&gt;"Yes","Not released—review log","Handoff logged")))))))))))</f>
        <v/>
      </c>
      <c r="L89" s="11" t="n"/>
    </row>
    <row r="90" ht="34" customHeight="1">
      <c r="A90" s="11" t="n"/>
      <c r="B90" s="12" t="n"/>
      <c r="C90" s="11" t="n"/>
      <c r="D90" s="5">
        <f>IF($C90="","",IFERROR(VLOOKUP($C90,Authorizations!$A$4:$L$103,2,FALSE),"ID not found"))</f>
        <v/>
      </c>
      <c r="E90" s="5">
        <f>IF($C90="","",IFERROR(VLOOKUP($C90,Authorizations!$A$4:$L$103,3,FALSE),"ID not found"))</f>
        <v/>
      </c>
      <c r="F90" s="5">
        <f>IF($C90="","",IFERROR(VLOOKUP($C90,Authorizations!$A$4:$L$103,4,FALSE),"ID not found"))</f>
        <v/>
      </c>
      <c r="G90" s="11" t="n"/>
      <c r="H90" s="11" t="n"/>
      <c r="I90" s="11" t="n"/>
      <c r="J90" s="11" t="n"/>
      <c r="K90" s="5">
        <f>IF(COUNTA(A90:C90,G90:J90,L90)=0,"",IF(OR(A90="",B90="",C90="",G90="",H90="",I90="",J90=""),"Complete required fields—review",IF(D90="ID not found","Authorization ID not found—review",IF(NOT(ISNUMBER(B90)),"Pickup date invalid—review",IF(IFERROR(VLOOKUP(C90,Authorizations!$A$4:$L$103,11,FALSE),"")="Incomplete","Authorization details need review",IF(IFERROR(VLOOKUP(C90,Authorizations!$A$4:$L$103,8,FALSE),"")&lt;&gt;"Active","Authorization not marked Active—review",IF(B90&lt;IFERROR(VLOOKUP(C90,Authorizations!$A$4:$L$103,6,FALSE),DATE(9999,12,31)),"Pickup before valid date—review",IF(AND(IFERROR(VLOOKUP(C90,Authorizations!$A$4:$L$103,7,FALSE),0)&gt;0,B90&gt;IFERROR(VLOOKUP(C90,Authorizations!$A$4:$L$103,7,FALSE),B90)),"Pickup after valid date—review",IF(H90&lt;&gt;IFERROR(VLOOKUP(C90,Authorizations!$A$4:$L$103,9,FALSE),""),"Method differs—review",IF(I90&lt;&gt;"Matched","Verification needs review",IF(J90&lt;&gt;"Yes","Not released—review log","Handoff logged")))))))))))</f>
        <v/>
      </c>
      <c r="L90" s="11" t="n"/>
    </row>
    <row r="91" ht="34" customHeight="1">
      <c r="A91" s="11" t="n"/>
      <c r="B91" s="12" t="n"/>
      <c r="C91" s="11" t="n"/>
      <c r="D91" s="7">
        <f>IF($C91="","",IFERROR(VLOOKUP($C91,Authorizations!$A$4:$L$103,2,FALSE),"ID not found"))</f>
        <v/>
      </c>
      <c r="E91" s="7">
        <f>IF($C91="","",IFERROR(VLOOKUP($C91,Authorizations!$A$4:$L$103,3,FALSE),"ID not found"))</f>
        <v/>
      </c>
      <c r="F91" s="7">
        <f>IF($C91="","",IFERROR(VLOOKUP($C91,Authorizations!$A$4:$L$103,4,FALSE),"ID not found"))</f>
        <v/>
      </c>
      <c r="G91" s="11" t="n"/>
      <c r="H91" s="11" t="n"/>
      <c r="I91" s="11" t="n"/>
      <c r="J91" s="11" t="n"/>
      <c r="K91" s="7">
        <f>IF(COUNTA(A91:C91,G91:J91,L91)=0,"",IF(OR(A91="",B91="",C91="",G91="",H91="",I91="",J91=""),"Complete required fields—review",IF(D91="ID not found","Authorization ID not found—review",IF(NOT(ISNUMBER(B91)),"Pickup date invalid—review",IF(IFERROR(VLOOKUP(C91,Authorizations!$A$4:$L$103,11,FALSE),"")="Incomplete","Authorization details need review",IF(IFERROR(VLOOKUP(C91,Authorizations!$A$4:$L$103,8,FALSE),"")&lt;&gt;"Active","Authorization not marked Active—review",IF(B91&lt;IFERROR(VLOOKUP(C91,Authorizations!$A$4:$L$103,6,FALSE),DATE(9999,12,31)),"Pickup before valid date—review",IF(AND(IFERROR(VLOOKUP(C91,Authorizations!$A$4:$L$103,7,FALSE),0)&gt;0,B91&gt;IFERROR(VLOOKUP(C91,Authorizations!$A$4:$L$103,7,FALSE),B91)),"Pickup after valid date—review",IF(H91&lt;&gt;IFERROR(VLOOKUP(C91,Authorizations!$A$4:$L$103,9,FALSE),""),"Method differs—review",IF(I91&lt;&gt;"Matched","Verification needs review",IF(J91&lt;&gt;"Yes","Not released—review log","Handoff logged")))))))))))</f>
        <v/>
      </c>
      <c r="L91" s="11" t="n"/>
    </row>
    <row r="92" ht="34" customHeight="1">
      <c r="A92" s="11" t="n"/>
      <c r="B92" s="12" t="n"/>
      <c r="C92" s="11" t="n"/>
      <c r="D92" s="5">
        <f>IF($C92="","",IFERROR(VLOOKUP($C92,Authorizations!$A$4:$L$103,2,FALSE),"ID not found"))</f>
        <v/>
      </c>
      <c r="E92" s="5">
        <f>IF($C92="","",IFERROR(VLOOKUP($C92,Authorizations!$A$4:$L$103,3,FALSE),"ID not found"))</f>
        <v/>
      </c>
      <c r="F92" s="5">
        <f>IF($C92="","",IFERROR(VLOOKUP($C92,Authorizations!$A$4:$L$103,4,FALSE),"ID not found"))</f>
        <v/>
      </c>
      <c r="G92" s="11" t="n"/>
      <c r="H92" s="11" t="n"/>
      <c r="I92" s="11" t="n"/>
      <c r="J92" s="11" t="n"/>
      <c r="K92" s="5">
        <f>IF(COUNTA(A92:C92,G92:J92,L92)=0,"",IF(OR(A92="",B92="",C92="",G92="",H92="",I92="",J92=""),"Complete required fields—review",IF(D92="ID not found","Authorization ID not found—review",IF(NOT(ISNUMBER(B92)),"Pickup date invalid—review",IF(IFERROR(VLOOKUP(C92,Authorizations!$A$4:$L$103,11,FALSE),"")="Incomplete","Authorization details need review",IF(IFERROR(VLOOKUP(C92,Authorizations!$A$4:$L$103,8,FALSE),"")&lt;&gt;"Active","Authorization not marked Active—review",IF(B92&lt;IFERROR(VLOOKUP(C92,Authorizations!$A$4:$L$103,6,FALSE),DATE(9999,12,31)),"Pickup before valid date—review",IF(AND(IFERROR(VLOOKUP(C92,Authorizations!$A$4:$L$103,7,FALSE),0)&gt;0,B92&gt;IFERROR(VLOOKUP(C92,Authorizations!$A$4:$L$103,7,FALSE),B92)),"Pickup after valid date—review",IF(H92&lt;&gt;IFERROR(VLOOKUP(C92,Authorizations!$A$4:$L$103,9,FALSE),""),"Method differs—review",IF(I92&lt;&gt;"Matched","Verification needs review",IF(J92&lt;&gt;"Yes","Not released—review log","Handoff logged")))))))))))</f>
        <v/>
      </c>
      <c r="L92" s="11" t="n"/>
    </row>
    <row r="93" ht="34" customHeight="1">
      <c r="A93" s="11" t="n"/>
      <c r="B93" s="12" t="n"/>
      <c r="C93" s="11" t="n"/>
      <c r="D93" s="7">
        <f>IF($C93="","",IFERROR(VLOOKUP($C93,Authorizations!$A$4:$L$103,2,FALSE),"ID not found"))</f>
        <v/>
      </c>
      <c r="E93" s="7">
        <f>IF($C93="","",IFERROR(VLOOKUP($C93,Authorizations!$A$4:$L$103,3,FALSE),"ID not found"))</f>
        <v/>
      </c>
      <c r="F93" s="7">
        <f>IF($C93="","",IFERROR(VLOOKUP($C93,Authorizations!$A$4:$L$103,4,FALSE),"ID not found"))</f>
        <v/>
      </c>
      <c r="G93" s="11" t="n"/>
      <c r="H93" s="11" t="n"/>
      <c r="I93" s="11" t="n"/>
      <c r="J93" s="11" t="n"/>
      <c r="K93" s="7">
        <f>IF(COUNTA(A93:C93,G93:J93,L93)=0,"",IF(OR(A93="",B93="",C93="",G93="",H93="",I93="",J93=""),"Complete required fields—review",IF(D93="ID not found","Authorization ID not found—review",IF(NOT(ISNUMBER(B93)),"Pickup date invalid—review",IF(IFERROR(VLOOKUP(C93,Authorizations!$A$4:$L$103,11,FALSE),"")="Incomplete","Authorization details need review",IF(IFERROR(VLOOKUP(C93,Authorizations!$A$4:$L$103,8,FALSE),"")&lt;&gt;"Active","Authorization not marked Active—review",IF(B93&lt;IFERROR(VLOOKUP(C93,Authorizations!$A$4:$L$103,6,FALSE),DATE(9999,12,31)),"Pickup before valid date—review",IF(AND(IFERROR(VLOOKUP(C93,Authorizations!$A$4:$L$103,7,FALSE),0)&gt;0,B93&gt;IFERROR(VLOOKUP(C93,Authorizations!$A$4:$L$103,7,FALSE),B93)),"Pickup after valid date—review",IF(H93&lt;&gt;IFERROR(VLOOKUP(C93,Authorizations!$A$4:$L$103,9,FALSE),""),"Method differs—review",IF(I93&lt;&gt;"Matched","Verification needs review",IF(J93&lt;&gt;"Yes","Not released—review log","Handoff logged")))))))))))</f>
        <v/>
      </c>
      <c r="L93" s="11" t="n"/>
    </row>
    <row r="94" ht="34" customHeight="1">
      <c r="A94" s="11" t="n"/>
      <c r="B94" s="12" t="n"/>
      <c r="C94" s="11" t="n"/>
      <c r="D94" s="5">
        <f>IF($C94="","",IFERROR(VLOOKUP($C94,Authorizations!$A$4:$L$103,2,FALSE),"ID not found"))</f>
        <v/>
      </c>
      <c r="E94" s="5">
        <f>IF($C94="","",IFERROR(VLOOKUP($C94,Authorizations!$A$4:$L$103,3,FALSE),"ID not found"))</f>
        <v/>
      </c>
      <c r="F94" s="5">
        <f>IF($C94="","",IFERROR(VLOOKUP($C94,Authorizations!$A$4:$L$103,4,FALSE),"ID not found"))</f>
        <v/>
      </c>
      <c r="G94" s="11" t="n"/>
      <c r="H94" s="11" t="n"/>
      <c r="I94" s="11" t="n"/>
      <c r="J94" s="11" t="n"/>
      <c r="K94" s="5">
        <f>IF(COUNTA(A94:C94,G94:J94,L94)=0,"",IF(OR(A94="",B94="",C94="",G94="",H94="",I94="",J94=""),"Complete required fields—review",IF(D94="ID not found","Authorization ID not found—review",IF(NOT(ISNUMBER(B94)),"Pickup date invalid—review",IF(IFERROR(VLOOKUP(C94,Authorizations!$A$4:$L$103,11,FALSE),"")="Incomplete","Authorization details need review",IF(IFERROR(VLOOKUP(C94,Authorizations!$A$4:$L$103,8,FALSE),"")&lt;&gt;"Active","Authorization not marked Active—review",IF(B94&lt;IFERROR(VLOOKUP(C94,Authorizations!$A$4:$L$103,6,FALSE),DATE(9999,12,31)),"Pickup before valid date—review",IF(AND(IFERROR(VLOOKUP(C94,Authorizations!$A$4:$L$103,7,FALSE),0)&gt;0,B94&gt;IFERROR(VLOOKUP(C94,Authorizations!$A$4:$L$103,7,FALSE),B94)),"Pickup after valid date—review",IF(H94&lt;&gt;IFERROR(VLOOKUP(C94,Authorizations!$A$4:$L$103,9,FALSE),""),"Method differs—review",IF(I94&lt;&gt;"Matched","Verification needs review",IF(J94&lt;&gt;"Yes","Not released—review log","Handoff logged")))))))))))</f>
        <v/>
      </c>
      <c r="L94" s="11" t="n"/>
    </row>
    <row r="95" ht="34" customHeight="1">
      <c r="A95" s="11" t="n"/>
      <c r="B95" s="12" t="n"/>
      <c r="C95" s="11" t="n"/>
      <c r="D95" s="7">
        <f>IF($C95="","",IFERROR(VLOOKUP($C95,Authorizations!$A$4:$L$103,2,FALSE),"ID not found"))</f>
        <v/>
      </c>
      <c r="E95" s="7">
        <f>IF($C95="","",IFERROR(VLOOKUP($C95,Authorizations!$A$4:$L$103,3,FALSE),"ID not found"))</f>
        <v/>
      </c>
      <c r="F95" s="7">
        <f>IF($C95="","",IFERROR(VLOOKUP($C95,Authorizations!$A$4:$L$103,4,FALSE),"ID not found"))</f>
        <v/>
      </c>
      <c r="G95" s="11" t="n"/>
      <c r="H95" s="11" t="n"/>
      <c r="I95" s="11" t="n"/>
      <c r="J95" s="11" t="n"/>
      <c r="K95" s="7">
        <f>IF(COUNTA(A95:C95,G95:J95,L95)=0,"",IF(OR(A95="",B95="",C95="",G95="",H95="",I95="",J95=""),"Complete required fields—review",IF(D95="ID not found","Authorization ID not found—review",IF(NOT(ISNUMBER(B95)),"Pickup date invalid—review",IF(IFERROR(VLOOKUP(C95,Authorizations!$A$4:$L$103,11,FALSE),"")="Incomplete","Authorization details need review",IF(IFERROR(VLOOKUP(C95,Authorizations!$A$4:$L$103,8,FALSE),"")&lt;&gt;"Active","Authorization not marked Active—review",IF(B95&lt;IFERROR(VLOOKUP(C95,Authorizations!$A$4:$L$103,6,FALSE),DATE(9999,12,31)),"Pickup before valid date—review",IF(AND(IFERROR(VLOOKUP(C95,Authorizations!$A$4:$L$103,7,FALSE),0)&gt;0,B95&gt;IFERROR(VLOOKUP(C95,Authorizations!$A$4:$L$103,7,FALSE),B95)),"Pickup after valid date—review",IF(H95&lt;&gt;IFERROR(VLOOKUP(C95,Authorizations!$A$4:$L$103,9,FALSE),""),"Method differs—review",IF(I95&lt;&gt;"Matched","Verification needs review",IF(J95&lt;&gt;"Yes","Not released—review log","Handoff logged")))))))))))</f>
        <v/>
      </c>
      <c r="L95" s="11" t="n"/>
    </row>
    <row r="96" ht="34" customHeight="1">
      <c r="A96" s="11" t="n"/>
      <c r="B96" s="12" t="n"/>
      <c r="C96" s="11" t="n"/>
      <c r="D96" s="5">
        <f>IF($C96="","",IFERROR(VLOOKUP($C96,Authorizations!$A$4:$L$103,2,FALSE),"ID not found"))</f>
        <v/>
      </c>
      <c r="E96" s="5">
        <f>IF($C96="","",IFERROR(VLOOKUP($C96,Authorizations!$A$4:$L$103,3,FALSE),"ID not found"))</f>
        <v/>
      </c>
      <c r="F96" s="5">
        <f>IF($C96="","",IFERROR(VLOOKUP($C96,Authorizations!$A$4:$L$103,4,FALSE),"ID not found"))</f>
        <v/>
      </c>
      <c r="G96" s="11" t="n"/>
      <c r="H96" s="11" t="n"/>
      <c r="I96" s="11" t="n"/>
      <c r="J96" s="11" t="n"/>
      <c r="K96" s="5">
        <f>IF(COUNTA(A96:C96,G96:J96,L96)=0,"",IF(OR(A96="",B96="",C96="",G96="",H96="",I96="",J96=""),"Complete required fields—review",IF(D96="ID not found","Authorization ID not found—review",IF(NOT(ISNUMBER(B96)),"Pickup date invalid—review",IF(IFERROR(VLOOKUP(C96,Authorizations!$A$4:$L$103,11,FALSE),"")="Incomplete","Authorization details need review",IF(IFERROR(VLOOKUP(C96,Authorizations!$A$4:$L$103,8,FALSE),"")&lt;&gt;"Active","Authorization not marked Active—review",IF(B96&lt;IFERROR(VLOOKUP(C96,Authorizations!$A$4:$L$103,6,FALSE),DATE(9999,12,31)),"Pickup before valid date—review",IF(AND(IFERROR(VLOOKUP(C96,Authorizations!$A$4:$L$103,7,FALSE),0)&gt;0,B96&gt;IFERROR(VLOOKUP(C96,Authorizations!$A$4:$L$103,7,FALSE),B96)),"Pickup after valid date—review",IF(H96&lt;&gt;IFERROR(VLOOKUP(C96,Authorizations!$A$4:$L$103,9,FALSE),""),"Method differs—review",IF(I96&lt;&gt;"Matched","Verification needs review",IF(J96&lt;&gt;"Yes","Not released—review log","Handoff logged")))))))))))</f>
        <v/>
      </c>
      <c r="L96" s="11" t="n"/>
    </row>
    <row r="97" ht="34" customHeight="1">
      <c r="A97" s="11" t="n"/>
      <c r="B97" s="12" t="n"/>
      <c r="C97" s="11" t="n"/>
      <c r="D97" s="7">
        <f>IF($C97="","",IFERROR(VLOOKUP($C97,Authorizations!$A$4:$L$103,2,FALSE),"ID not found"))</f>
        <v/>
      </c>
      <c r="E97" s="7">
        <f>IF($C97="","",IFERROR(VLOOKUP($C97,Authorizations!$A$4:$L$103,3,FALSE),"ID not found"))</f>
        <v/>
      </c>
      <c r="F97" s="7">
        <f>IF($C97="","",IFERROR(VLOOKUP($C97,Authorizations!$A$4:$L$103,4,FALSE),"ID not found"))</f>
        <v/>
      </c>
      <c r="G97" s="11" t="n"/>
      <c r="H97" s="11" t="n"/>
      <c r="I97" s="11" t="n"/>
      <c r="J97" s="11" t="n"/>
      <c r="K97" s="7">
        <f>IF(COUNTA(A97:C97,G97:J97,L97)=0,"",IF(OR(A97="",B97="",C97="",G97="",H97="",I97="",J97=""),"Complete required fields—review",IF(D97="ID not found","Authorization ID not found—review",IF(NOT(ISNUMBER(B97)),"Pickup date invalid—review",IF(IFERROR(VLOOKUP(C97,Authorizations!$A$4:$L$103,11,FALSE),"")="Incomplete","Authorization details need review",IF(IFERROR(VLOOKUP(C97,Authorizations!$A$4:$L$103,8,FALSE),"")&lt;&gt;"Active","Authorization not marked Active—review",IF(B97&lt;IFERROR(VLOOKUP(C97,Authorizations!$A$4:$L$103,6,FALSE),DATE(9999,12,31)),"Pickup before valid date—review",IF(AND(IFERROR(VLOOKUP(C97,Authorizations!$A$4:$L$103,7,FALSE),0)&gt;0,B97&gt;IFERROR(VLOOKUP(C97,Authorizations!$A$4:$L$103,7,FALSE),B97)),"Pickup after valid date—review",IF(H97&lt;&gt;IFERROR(VLOOKUP(C97,Authorizations!$A$4:$L$103,9,FALSE),""),"Method differs—review",IF(I97&lt;&gt;"Matched","Verification needs review",IF(J97&lt;&gt;"Yes","Not released—review log","Handoff logged")))))))))))</f>
        <v/>
      </c>
      <c r="L97" s="11" t="n"/>
    </row>
    <row r="98" ht="34" customHeight="1">
      <c r="A98" s="11" t="n"/>
      <c r="B98" s="12" t="n"/>
      <c r="C98" s="11" t="n"/>
      <c r="D98" s="5">
        <f>IF($C98="","",IFERROR(VLOOKUP($C98,Authorizations!$A$4:$L$103,2,FALSE),"ID not found"))</f>
        <v/>
      </c>
      <c r="E98" s="5">
        <f>IF($C98="","",IFERROR(VLOOKUP($C98,Authorizations!$A$4:$L$103,3,FALSE),"ID not found"))</f>
        <v/>
      </c>
      <c r="F98" s="5">
        <f>IF($C98="","",IFERROR(VLOOKUP($C98,Authorizations!$A$4:$L$103,4,FALSE),"ID not found"))</f>
        <v/>
      </c>
      <c r="G98" s="11" t="n"/>
      <c r="H98" s="11" t="n"/>
      <c r="I98" s="11" t="n"/>
      <c r="J98" s="11" t="n"/>
      <c r="K98" s="5">
        <f>IF(COUNTA(A98:C98,G98:J98,L98)=0,"",IF(OR(A98="",B98="",C98="",G98="",H98="",I98="",J98=""),"Complete required fields—review",IF(D98="ID not found","Authorization ID not found—review",IF(NOT(ISNUMBER(B98)),"Pickup date invalid—review",IF(IFERROR(VLOOKUP(C98,Authorizations!$A$4:$L$103,11,FALSE),"")="Incomplete","Authorization details need review",IF(IFERROR(VLOOKUP(C98,Authorizations!$A$4:$L$103,8,FALSE),"")&lt;&gt;"Active","Authorization not marked Active—review",IF(B98&lt;IFERROR(VLOOKUP(C98,Authorizations!$A$4:$L$103,6,FALSE),DATE(9999,12,31)),"Pickup before valid date—review",IF(AND(IFERROR(VLOOKUP(C98,Authorizations!$A$4:$L$103,7,FALSE),0)&gt;0,B98&gt;IFERROR(VLOOKUP(C98,Authorizations!$A$4:$L$103,7,FALSE),B98)),"Pickup after valid date—review",IF(H98&lt;&gt;IFERROR(VLOOKUP(C98,Authorizations!$A$4:$L$103,9,FALSE),""),"Method differs—review",IF(I98&lt;&gt;"Matched","Verification needs review",IF(J98&lt;&gt;"Yes","Not released—review log","Handoff logged")))))))))))</f>
        <v/>
      </c>
      <c r="L98" s="11" t="n"/>
    </row>
    <row r="99" ht="34" customHeight="1">
      <c r="A99" s="11" t="n"/>
      <c r="B99" s="12" t="n"/>
      <c r="C99" s="11" t="n"/>
      <c r="D99" s="7">
        <f>IF($C99="","",IFERROR(VLOOKUP($C99,Authorizations!$A$4:$L$103,2,FALSE),"ID not found"))</f>
        <v/>
      </c>
      <c r="E99" s="7">
        <f>IF($C99="","",IFERROR(VLOOKUP($C99,Authorizations!$A$4:$L$103,3,FALSE),"ID not found"))</f>
        <v/>
      </c>
      <c r="F99" s="7">
        <f>IF($C99="","",IFERROR(VLOOKUP($C99,Authorizations!$A$4:$L$103,4,FALSE),"ID not found"))</f>
        <v/>
      </c>
      <c r="G99" s="11" t="n"/>
      <c r="H99" s="11" t="n"/>
      <c r="I99" s="11" t="n"/>
      <c r="J99" s="11" t="n"/>
      <c r="K99" s="7">
        <f>IF(COUNTA(A99:C99,G99:J99,L99)=0,"",IF(OR(A99="",B99="",C99="",G99="",H99="",I99="",J99=""),"Complete required fields—review",IF(D99="ID not found","Authorization ID not found—review",IF(NOT(ISNUMBER(B99)),"Pickup date invalid—review",IF(IFERROR(VLOOKUP(C99,Authorizations!$A$4:$L$103,11,FALSE),"")="Incomplete","Authorization details need review",IF(IFERROR(VLOOKUP(C99,Authorizations!$A$4:$L$103,8,FALSE),"")&lt;&gt;"Active","Authorization not marked Active—review",IF(B99&lt;IFERROR(VLOOKUP(C99,Authorizations!$A$4:$L$103,6,FALSE),DATE(9999,12,31)),"Pickup before valid date—review",IF(AND(IFERROR(VLOOKUP(C99,Authorizations!$A$4:$L$103,7,FALSE),0)&gt;0,B99&gt;IFERROR(VLOOKUP(C99,Authorizations!$A$4:$L$103,7,FALSE),B99)),"Pickup after valid date—review",IF(H99&lt;&gt;IFERROR(VLOOKUP(C99,Authorizations!$A$4:$L$103,9,FALSE),""),"Method differs—review",IF(I99&lt;&gt;"Matched","Verification needs review",IF(J99&lt;&gt;"Yes","Not released—review log","Handoff logged")))))))))))</f>
        <v/>
      </c>
      <c r="L99" s="11" t="n"/>
    </row>
    <row r="100" ht="34" customHeight="1">
      <c r="A100" s="11" t="n"/>
      <c r="B100" s="12" t="n"/>
      <c r="C100" s="11" t="n"/>
      <c r="D100" s="5">
        <f>IF($C100="","",IFERROR(VLOOKUP($C100,Authorizations!$A$4:$L$103,2,FALSE),"ID not found"))</f>
        <v/>
      </c>
      <c r="E100" s="5">
        <f>IF($C100="","",IFERROR(VLOOKUP($C100,Authorizations!$A$4:$L$103,3,FALSE),"ID not found"))</f>
        <v/>
      </c>
      <c r="F100" s="5">
        <f>IF($C100="","",IFERROR(VLOOKUP($C100,Authorizations!$A$4:$L$103,4,FALSE),"ID not found"))</f>
        <v/>
      </c>
      <c r="G100" s="11" t="n"/>
      <c r="H100" s="11" t="n"/>
      <c r="I100" s="11" t="n"/>
      <c r="J100" s="11" t="n"/>
      <c r="K100" s="5">
        <f>IF(COUNTA(A100:C100,G100:J100,L100)=0,"",IF(OR(A100="",B100="",C100="",G100="",H100="",I100="",J100=""),"Complete required fields—review",IF(D100="ID not found","Authorization ID not found—review",IF(NOT(ISNUMBER(B100)),"Pickup date invalid—review",IF(IFERROR(VLOOKUP(C100,Authorizations!$A$4:$L$103,11,FALSE),"")="Incomplete","Authorization details need review",IF(IFERROR(VLOOKUP(C100,Authorizations!$A$4:$L$103,8,FALSE),"")&lt;&gt;"Active","Authorization not marked Active—review",IF(B100&lt;IFERROR(VLOOKUP(C100,Authorizations!$A$4:$L$103,6,FALSE),DATE(9999,12,31)),"Pickup before valid date—review",IF(AND(IFERROR(VLOOKUP(C100,Authorizations!$A$4:$L$103,7,FALSE),0)&gt;0,B100&gt;IFERROR(VLOOKUP(C100,Authorizations!$A$4:$L$103,7,FALSE),B100)),"Pickup after valid date—review",IF(H100&lt;&gt;IFERROR(VLOOKUP(C100,Authorizations!$A$4:$L$103,9,FALSE),""),"Method differs—review",IF(I100&lt;&gt;"Matched","Verification needs review",IF(J100&lt;&gt;"Yes","Not released—review log","Handoff logged")))))))))))</f>
        <v/>
      </c>
      <c r="L100" s="11" t="n"/>
    </row>
    <row r="101" ht="34" customHeight="1">
      <c r="A101" s="11" t="n"/>
      <c r="B101" s="12" t="n"/>
      <c r="C101" s="11" t="n"/>
      <c r="D101" s="7">
        <f>IF($C101="","",IFERROR(VLOOKUP($C101,Authorizations!$A$4:$L$103,2,FALSE),"ID not found"))</f>
        <v/>
      </c>
      <c r="E101" s="7">
        <f>IF($C101="","",IFERROR(VLOOKUP($C101,Authorizations!$A$4:$L$103,3,FALSE),"ID not found"))</f>
        <v/>
      </c>
      <c r="F101" s="7">
        <f>IF($C101="","",IFERROR(VLOOKUP($C101,Authorizations!$A$4:$L$103,4,FALSE),"ID not found"))</f>
        <v/>
      </c>
      <c r="G101" s="11" t="n"/>
      <c r="H101" s="11" t="n"/>
      <c r="I101" s="11" t="n"/>
      <c r="J101" s="11" t="n"/>
      <c r="K101" s="7">
        <f>IF(COUNTA(A101:C101,G101:J101,L101)=0,"",IF(OR(A101="",B101="",C101="",G101="",H101="",I101="",J101=""),"Complete required fields—review",IF(D101="ID not found","Authorization ID not found—review",IF(NOT(ISNUMBER(B101)),"Pickup date invalid—review",IF(IFERROR(VLOOKUP(C101,Authorizations!$A$4:$L$103,11,FALSE),"")="Incomplete","Authorization details need review",IF(IFERROR(VLOOKUP(C101,Authorizations!$A$4:$L$103,8,FALSE),"")&lt;&gt;"Active","Authorization not marked Active—review",IF(B101&lt;IFERROR(VLOOKUP(C101,Authorizations!$A$4:$L$103,6,FALSE),DATE(9999,12,31)),"Pickup before valid date—review",IF(AND(IFERROR(VLOOKUP(C101,Authorizations!$A$4:$L$103,7,FALSE),0)&gt;0,B101&gt;IFERROR(VLOOKUP(C101,Authorizations!$A$4:$L$103,7,FALSE),B101)),"Pickup after valid date—review",IF(H101&lt;&gt;IFERROR(VLOOKUP(C101,Authorizations!$A$4:$L$103,9,FALSE),""),"Method differs—review",IF(I101&lt;&gt;"Matched","Verification needs review",IF(J101&lt;&gt;"Yes","Not released—review log","Handoff logged")))))))))))</f>
        <v/>
      </c>
      <c r="L101" s="11" t="n"/>
    </row>
    <row r="102" ht="34" customHeight="1">
      <c r="A102" s="11" t="n"/>
      <c r="B102" s="12" t="n"/>
      <c r="C102" s="11" t="n"/>
      <c r="D102" s="5">
        <f>IF($C102="","",IFERROR(VLOOKUP($C102,Authorizations!$A$4:$L$103,2,FALSE),"ID not found"))</f>
        <v/>
      </c>
      <c r="E102" s="5">
        <f>IF($C102="","",IFERROR(VLOOKUP($C102,Authorizations!$A$4:$L$103,3,FALSE),"ID not found"))</f>
        <v/>
      </c>
      <c r="F102" s="5">
        <f>IF($C102="","",IFERROR(VLOOKUP($C102,Authorizations!$A$4:$L$103,4,FALSE),"ID not found"))</f>
        <v/>
      </c>
      <c r="G102" s="11" t="n"/>
      <c r="H102" s="11" t="n"/>
      <c r="I102" s="11" t="n"/>
      <c r="J102" s="11" t="n"/>
      <c r="K102" s="5">
        <f>IF(COUNTA(A102:C102,G102:J102,L102)=0,"",IF(OR(A102="",B102="",C102="",G102="",H102="",I102="",J102=""),"Complete required fields—review",IF(D102="ID not found","Authorization ID not found—review",IF(NOT(ISNUMBER(B102)),"Pickup date invalid—review",IF(IFERROR(VLOOKUP(C102,Authorizations!$A$4:$L$103,11,FALSE),"")="Incomplete","Authorization details need review",IF(IFERROR(VLOOKUP(C102,Authorizations!$A$4:$L$103,8,FALSE),"")&lt;&gt;"Active","Authorization not marked Active—review",IF(B102&lt;IFERROR(VLOOKUP(C102,Authorizations!$A$4:$L$103,6,FALSE),DATE(9999,12,31)),"Pickup before valid date—review",IF(AND(IFERROR(VLOOKUP(C102,Authorizations!$A$4:$L$103,7,FALSE),0)&gt;0,B102&gt;IFERROR(VLOOKUP(C102,Authorizations!$A$4:$L$103,7,FALSE),B102)),"Pickup after valid date—review",IF(H102&lt;&gt;IFERROR(VLOOKUP(C102,Authorizations!$A$4:$L$103,9,FALSE),""),"Method differs—review",IF(I102&lt;&gt;"Matched","Verification needs review",IF(J102&lt;&gt;"Yes","Not released—review log","Handoff logged")))))))))))</f>
        <v/>
      </c>
      <c r="L102" s="11" t="n"/>
    </row>
    <row r="103" ht="34" customHeight="1">
      <c r="A103" s="11" t="n"/>
      <c r="B103" s="12" t="n"/>
      <c r="C103" s="11" t="n"/>
      <c r="D103" s="7">
        <f>IF($C103="","",IFERROR(VLOOKUP($C103,Authorizations!$A$4:$L$103,2,FALSE),"ID not found"))</f>
        <v/>
      </c>
      <c r="E103" s="7">
        <f>IF($C103="","",IFERROR(VLOOKUP($C103,Authorizations!$A$4:$L$103,3,FALSE),"ID not found"))</f>
        <v/>
      </c>
      <c r="F103" s="7">
        <f>IF($C103="","",IFERROR(VLOOKUP($C103,Authorizations!$A$4:$L$103,4,FALSE),"ID not found"))</f>
        <v/>
      </c>
      <c r="G103" s="11" t="n"/>
      <c r="H103" s="11" t="n"/>
      <c r="I103" s="11" t="n"/>
      <c r="J103" s="11" t="n"/>
      <c r="K103" s="7">
        <f>IF(COUNTA(A103:C103,G103:J103,L103)=0,"",IF(OR(A103="",B103="",C103="",G103="",H103="",I103="",J103=""),"Complete required fields—review",IF(D103="ID not found","Authorization ID not found—review",IF(NOT(ISNUMBER(B103)),"Pickup date invalid—review",IF(IFERROR(VLOOKUP(C103,Authorizations!$A$4:$L$103,11,FALSE),"")="Incomplete","Authorization details need review",IF(IFERROR(VLOOKUP(C103,Authorizations!$A$4:$L$103,8,FALSE),"")&lt;&gt;"Active","Authorization not marked Active—review",IF(B103&lt;IFERROR(VLOOKUP(C103,Authorizations!$A$4:$L$103,6,FALSE),DATE(9999,12,31)),"Pickup before valid date—review",IF(AND(IFERROR(VLOOKUP(C103,Authorizations!$A$4:$L$103,7,FALSE),0)&gt;0,B103&gt;IFERROR(VLOOKUP(C103,Authorizations!$A$4:$L$103,7,FALSE),B103)),"Pickup after valid date—review",IF(H103&lt;&gt;IFERROR(VLOOKUP(C103,Authorizations!$A$4:$L$103,9,FALSE),""),"Method differs—review",IF(I103&lt;&gt;"Matched","Verification needs review",IF(J103&lt;&gt;"Yes","Not released—review log","Handoff logged")))))))))))</f>
        <v/>
      </c>
      <c r="L103" s="11" t="n"/>
    </row>
  </sheetData>
  <autoFilter ref="A3:L103"/>
  <mergeCells count="2">
    <mergeCell ref="A2:L2"/>
    <mergeCell ref="A1:L1"/>
  </mergeCells>
  <conditionalFormatting sqref="K4:K103">
    <cfRule type="expression" priority="1" dxfId="0">
      <formula>$K4="Handoff logged"</formula>
    </cfRule>
    <cfRule type="expression" priority="2" dxfId="1">
      <formula>AND($K4&lt;&gt;"",$K4&lt;&gt;"Handoff logged")</formula>
    </cfRule>
  </conditionalFormatting>
  <conditionalFormatting sqref="I4:I103">
    <cfRule type="expression" priority="3" dxfId="1">
      <formula>AND($I4&lt;&gt;"",$I4&lt;&gt;"Matched")</formula>
    </cfRule>
  </conditionalFormatting>
  <conditionalFormatting sqref="J4:J103">
    <cfRule type="expression" priority="4" dxfId="1">
      <formula>$J4="No"</formula>
    </cfRule>
  </conditionalFormatting>
  <dataValidations count="4">
    <dataValidation sqref="B4:B103" showDropDown="0" showInputMessage="0" showErrorMessage="1" allowBlank="0" errorTitle="Check the pickup date" error="Enter a date within the editable date limits on Assumptions." type="date" operator="between">
      <formula1>INDIRECT("Assumptions!$B$8")</formula1>
      <formula2>INDIRECT("Assumptions!$B$9")</formula2>
    </dataValidation>
    <dataValidation sqref="H4:H103" showDropDown="0" showInputMessage="0" showErrorMessage="1" allowBlank="0" errorTitle="Choose a listed method" error="Select the verification method used at handoff." type="list">
      <formula1>INDIRECT("Assumptions!$F$4:$F$7")</formula1>
    </dataValidation>
    <dataValidation sqref="I4:I103" showDropDown="0" showInputMessage="0" showErrorMessage="1" allowBlank="0" errorTitle="Choose a listed result" error="Select Matched, Not Matched, or Not Checked." type="list">
      <formula1>INDIRECT("Assumptions!$G$4:$G$6")</formula1>
    </dataValidation>
    <dataValidation sqref="J4:J103" showDropDown="0" showInputMessage="0" showErrorMessage="1" allowBlank="0" errorTitle="Choose Yes or No" error="Select whether the pet was released." type="list">
      <formula1>INDIRECT("Assumptions!$H$4:$H$5")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C9913B"/>
    <outlinePr summaryBelow="1" summaryRight="1"/>
    <pageSetUpPr fitToPage="1"/>
  </sheetPr>
  <dimension ref="A1:H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  <col width="3" customWidth="1" min="4" max="4"/>
    <col width="22" customWidth="1" min="5" max="5"/>
    <col width="25" customWidth="1" min="6" max="6"/>
    <col width="22" customWidth="1" min="7" max="7"/>
    <col width="13" customWidth="1" min="8" max="8"/>
  </cols>
  <sheetData>
    <row r="1" ht="28" customHeight="1">
      <c r="A1" s="1" t="inlineStr">
        <is>
          <t>Editable Assumptions and Lists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10" t="inlineStr">
        <is>
          <t>Edit these visible limits and stable choices when business procedures change. Validation lists in the working sheets use these cells.</t>
        </is>
      </c>
    </row>
    <row r="3" ht="32" customHeight="1">
      <c r="A3" s="4" t="inlineStr">
        <is>
          <t>Editable Limit</t>
        </is>
      </c>
      <c r="B3" s="4" t="inlineStr">
        <is>
          <t>Value</t>
        </is>
      </c>
      <c r="C3" s="4" t="inlineStr">
        <is>
          <t>Use</t>
        </is>
      </c>
      <c r="D3" s="4" t="inlineStr"/>
      <c r="E3" s="4" t="inlineStr">
        <is>
          <t>Authorization Status</t>
        </is>
      </c>
      <c r="F3" s="4" t="inlineStr">
        <is>
          <t>Verification Method</t>
        </is>
      </c>
      <c r="G3" s="4" t="inlineStr">
        <is>
          <t>Verification Result</t>
        </is>
      </c>
      <c r="H3" s="4" t="inlineStr">
        <is>
          <t>Yes / No</t>
        </is>
      </c>
    </row>
    <row r="4">
      <c r="A4" s="5" t="inlineStr">
        <is>
          <t>Upcoming expiry window (days)</t>
        </is>
      </c>
      <c r="B4" s="13" t="n">
        <v>14</v>
      </c>
      <c r="C4" s="5" t="inlineStr">
        <is>
          <t>Summary and authorization review prompts</t>
        </is>
      </c>
      <c r="D4" s="5" t="n"/>
      <c r="E4" s="11" t="inlineStr">
        <is>
          <t>Active</t>
        </is>
      </c>
      <c r="F4" s="11" t="inlineStr">
        <is>
          <t>Photo ID</t>
        </is>
      </c>
      <c r="G4" s="11" t="inlineStr">
        <is>
          <t>Matched</t>
        </is>
      </c>
      <c r="H4" s="11" t="inlineStr">
        <is>
          <t>Yes</t>
        </is>
      </c>
    </row>
    <row r="5">
      <c r="A5" s="7" t="inlineStr">
        <is>
          <t>Minimum allowed window (days)</t>
        </is>
      </c>
      <c r="B5" s="13" t="n">
        <v>1</v>
      </c>
      <c r="C5" s="7" t="inlineStr">
        <is>
          <t>Lower validation boundary</t>
        </is>
      </c>
      <c r="D5" s="7" t="n"/>
      <c r="E5" s="11" t="inlineStr">
        <is>
          <t>Paused</t>
        </is>
      </c>
      <c r="F5" s="11" t="inlineStr">
        <is>
          <t>Pickup Code</t>
        </is>
      </c>
      <c r="G5" s="11" t="inlineStr">
        <is>
          <t>Not Matched</t>
        </is>
      </c>
      <c r="H5" s="11" t="inlineStr">
        <is>
          <t>No</t>
        </is>
      </c>
    </row>
    <row r="6">
      <c r="A6" s="5" t="inlineStr">
        <is>
          <t>Maximum allowed window (days)</t>
        </is>
      </c>
      <c r="B6" s="13" t="n">
        <v>90</v>
      </c>
      <c r="C6" s="5" t="inlineStr">
        <is>
          <t>Upper validation boundary</t>
        </is>
      </c>
      <c r="D6" s="5" t="n"/>
      <c r="E6" s="11" t="inlineStr">
        <is>
          <t>Revoked</t>
        </is>
      </c>
      <c r="F6" s="11" t="inlineStr">
        <is>
          <t>In-Person Recognition</t>
        </is>
      </c>
      <c r="G6" s="11" t="inlineStr">
        <is>
          <t>Not Checked</t>
        </is>
      </c>
      <c r="H6" s="5" t="n"/>
    </row>
    <row r="7">
      <c r="A7" s="7" t="n"/>
      <c r="B7" s="7" t="n"/>
      <c r="C7" s="7" t="n"/>
      <c r="D7" s="7" t="n"/>
      <c r="E7" s="7" t="n"/>
      <c r="F7" s="11" t="inlineStr">
        <is>
          <t>Other</t>
        </is>
      </c>
      <c r="G7" s="7" t="n"/>
      <c r="H7" s="7" t="n"/>
    </row>
    <row r="8">
      <c r="A8" s="5" t="inlineStr">
        <is>
          <t>Earliest permitted entry date</t>
        </is>
      </c>
      <c r="B8" s="14" t="n">
        <v>45292</v>
      </c>
      <c r="C8" s="5" t="inlineStr">
        <is>
          <t>Authorization and pickup date validation</t>
        </is>
      </c>
      <c r="D8" s="5" t="n"/>
      <c r="E8" s="5" t="n"/>
      <c r="F8" s="5" t="n"/>
      <c r="G8" s="5" t="n"/>
      <c r="H8" s="5" t="n"/>
    </row>
    <row r="9">
      <c r="A9" s="7" t="inlineStr">
        <is>
          <t>Latest permitted entry date</t>
        </is>
      </c>
      <c r="B9" s="14" t="n">
        <v>48213</v>
      </c>
      <c r="C9" s="7" t="inlineStr">
        <is>
          <t>Authorization and pickup date validation</t>
        </is>
      </c>
      <c r="D9" s="7" t="n"/>
      <c r="E9" s="7" t="n"/>
      <c r="F9" s="7" t="n"/>
      <c r="G9" s="7" t="n"/>
      <c r="H9" s="7" t="n"/>
    </row>
  </sheetData>
  <mergeCells count="2">
    <mergeCell ref="A2:H2"/>
    <mergeCell ref="A1:H1"/>
  </mergeCells>
  <dataValidations count="1">
    <dataValidation sqref="B4" showDropDown="0" showInputMessage="0" showErrorMessage="1" allowBlank="0" errorTitle="Check the review window" error="Enter a whole number within the visible minimum and maximum." type="whole" operator="between">
      <formula1>$B$5</formula1>
      <formula2>$B$6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Care Workbook</dc:creator>
  <dc:title xmlns:dc="http://purl.org/dc/elements/1.1/">Pet Pickup Authorization List</dc:title>
  <dc:subject xmlns:dc="http://purl.org/dc/elements/1.1/">Fictional pet pickup authorization and handoff records</dc:subject>
  <dcterms:created xmlns:dcterms="http://purl.org/dc/terms/" xmlns:xsi="http://www.w3.org/2001/XMLSchema-instance" xsi:type="dcterms:W3CDTF">2026-09-09T10:07:47Z</dcterms:created>
  <dcterms:modified xmlns:dcterms="http://purl.org/dc/terms/" xmlns:xsi="http://www.w3.org/2001/XMLSchema-instance" xsi:type="dcterms:W3CDTF">2026-09-09T10:07:48+00:00Z</dcterms:modified>
</cp:coreProperties>
</file>