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'Requests'!$A$4:$P$104</definedName>
    <definedName name="_xlnm._FilterDatabase" localSheetId="2" hidden="1">'Assumptions'!$A$4:$B$8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434"/>
      <sz val="10"/>
    </font>
    <font>
      <name val="Aptos"/>
      <b val="1"/>
      <color rgb="00FFFFFF"/>
      <sz val="11"/>
    </font>
    <font>
      <name val="Aptos"/>
      <color rgb="00243434"/>
      <sz val="9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FFFFF"/>
      </patternFill>
    </fill>
    <fill>
      <patternFill patternType="solid">
        <fgColor rgb="00F7F3E8"/>
      </patternFill>
    </fill>
    <fill>
      <patternFill patternType="solid">
        <fgColor rgb="00A93F2C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'Summary'!$A$16:$A$21</f>
            </numRef>
          </cat>
          <val>
            <numRef>
              <f>'Summary'!$B$16:$B$21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Fictional Paws Pet Care — Pet Privacy Request Register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>
      <c r="A3" s="2" t="inlineStr">
        <is>
          <t>Indicator</t>
        </is>
      </c>
      <c r="B3" s="2" t="inlineStr">
        <is>
          <t>Calculated Value</t>
        </is>
      </c>
    </row>
    <row r="4">
      <c r="A4" s="3" t="inlineStr">
        <is>
          <t>As of date</t>
        </is>
      </c>
      <c r="B4" s="4">
        <f>TODAY()</f>
        <v/>
      </c>
    </row>
    <row r="5">
      <c r="A5" s="5" t="inlineStr">
        <is>
          <t>Total requests logged</t>
        </is>
      </c>
      <c r="B5" s="6">
        <f>COUNTIF(Requests!$A$5:$A$104,"&lt;&gt;")</f>
        <v/>
      </c>
    </row>
    <row r="6">
      <c r="A6" s="3" t="inlineStr">
        <is>
          <t>Open requests</t>
        </is>
      </c>
      <c r="B6" s="7">
        <f>COUNTIFS(Requests!$A$5:$A$104,"&lt;&gt;",Requests!$L$5:$L$104,"&lt;&gt;Completed",Requests!$L$5:$L$104,"&lt;&gt;Cancelled")</f>
        <v/>
      </c>
    </row>
    <row r="7">
      <c r="A7" s="5" t="inlineStr">
        <is>
          <t>Past target</t>
        </is>
      </c>
      <c r="B7" s="6">
        <f>COUNTIF(Requests!$O$5:$O$104,"Past target")</f>
        <v/>
      </c>
    </row>
    <row r="8">
      <c r="A8" s="3" t="inlineStr">
        <is>
          <t>Due today or soon</t>
        </is>
      </c>
      <c r="B8" s="7">
        <f>COUNTIF(Requests!$O$5:$O$104,"Due today")+COUNTIF(Requests!$O$5:$O$104,"Due soon")</f>
        <v/>
      </c>
    </row>
    <row r="9">
      <c r="A9" s="5" t="inlineStr">
        <is>
          <t>Completed requests</t>
        </is>
      </c>
      <c r="B9" s="6">
        <f>COUNTIF(Requests!$L$5:$L$104,"Completed")</f>
        <v/>
      </c>
    </row>
    <row r="10">
      <c r="A10" s="3" t="inlineStr">
        <is>
          <t>Completed after target</t>
        </is>
      </c>
      <c r="B10" s="7">
        <f>COUNTIF(Requests!$O$5:$O$104,"Completed after target")</f>
        <v/>
      </c>
    </row>
    <row r="11">
      <c r="A11" s="5" t="inlineStr">
        <is>
          <t>Identity checks needing review</t>
        </is>
      </c>
      <c r="B11" s="6">
        <f>COUNTIFS(Requests!$A$5:$A$104,"&lt;&gt;",Requests!$G$5:$G$104,"Not started")+COUNTIFS(Requests!$A$5:$A$104,"&lt;&gt;",Requests!$G$5:$G$104,"Pending")</f>
        <v/>
      </c>
    </row>
    <row r="12">
      <c r="A12" s="3" t="inlineStr">
        <is>
          <t>Average elapsed days for open requests</t>
        </is>
      </c>
      <c r="B12" s="8">
        <f>IFERROR(SUMIFS(Requests!$N$5:$N$104,Requests!$A$5:$A$104,"&lt;&gt;",Requests!$L$5:$L$104,"&lt;&gt;Completed",Requests!$L$5:$L$104,"&lt;&gt;Cancelled")/$B$6,"")</f>
        <v/>
      </c>
    </row>
    <row r="13">
      <c r="A13" s="5" t="inlineStr">
        <is>
          <t>Completed by target rate</t>
        </is>
      </c>
      <c r="B13" s="9">
        <f>IFERROR(COUNTIF(Requests!$O$5:$O$104,"Completed by target")/(COUNTIF(Requests!$O$5:$O$104,"Completed by target")+COUNTIF(Requests!$O$5:$O$104,"Completed after target")),"")</f>
        <v/>
      </c>
    </row>
    <row r="14"/>
    <row r="15">
      <c r="A15" s="10" t="inlineStr">
        <is>
          <t>Status</t>
        </is>
      </c>
      <c r="B15" s="10" t="inlineStr">
        <is>
          <t>Request Count</t>
        </is>
      </c>
    </row>
    <row r="16">
      <c r="A16" s="3">
        <f>IF(Assumptions!$D$5="","",Assumptions!$D$5)</f>
        <v/>
      </c>
      <c r="B16" s="7">
        <f>IF($A16="","",COUNTIF(Requests!$L$5:$L$104,$A16))</f>
        <v/>
      </c>
    </row>
    <row r="17">
      <c r="A17" s="5">
        <f>IF(Assumptions!$D$6="","",Assumptions!$D$6)</f>
        <v/>
      </c>
      <c r="B17" s="6">
        <f>IF($A17="","",COUNTIF(Requests!$L$5:$L$104,$A17))</f>
        <v/>
      </c>
    </row>
    <row r="18">
      <c r="A18" s="3">
        <f>IF(Assumptions!$D$7="","",Assumptions!$D$7)</f>
        <v/>
      </c>
      <c r="B18" s="7">
        <f>IF($A18="","",COUNTIF(Requests!$L$5:$L$104,$A18))</f>
        <v/>
      </c>
    </row>
    <row r="19">
      <c r="A19" s="5">
        <f>IF(Assumptions!$D$8="","",Assumptions!$D$8)</f>
        <v/>
      </c>
      <c r="B19" s="6">
        <f>IF($A19="","",COUNTIF(Requests!$L$5:$L$104,$A19))</f>
        <v/>
      </c>
    </row>
    <row r="20">
      <c r="A20" s="3">
        <f>IF(Assumptions!$D$9="","",Assumptions!$D$9)</f>
        <v/>
      </c>
      <c r="B20" s="7">
        <f>IF($A20="","",COUNTIF(Requests!$L$5:$L$104,$A20))</f>
        <v/>
      </c>
    </row>
    <row r="21">
      <c r="A21" s="5">
        <f>IF(Assumptions!$D$10="","",Assumptions!$D$10)</f>
        <v/>
      </c>
      <c r="B21" s="6">
        <f>IF($A21="","",COUNTIF(Requests!$L$5:$L$104,$A21))</f>
        <v/>
      </c>
    </row>
  </sheetData>
  <mergeCells count="1">
    <mergeCell ref="A1:H1"/>
  </mergeCells>
  <conditionalFormatting sqref="B7">
    <cfRule type="expression" priority="1" dxfId="0">
      <formula>$B$7&gt;0</formula>
    </cfRule>
  </conditionalFormatting>
  <conditionalFormatting sqref="B10:B11">
    <cfRule type="expression" priority="2" dxfId="0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20" customWidth="1" min="4" max="4"/>
    <col width="15" customWidth="1" min="5" max="5"/>
    <col width="43" customWidth="1" min="6" max="6"/>
    <col width="18" customWidth="1" min="7" max="7"/>
    <col width="25" customWidth="1" min="8" max="8"/>
    <col width="12" customWidth="1" min="9" max="9"/>
    <col width="13" customWidth="1" min="10" max="10"/>
    <col width="14" customWidth="1" min="11" max="11"/>
    <col width="20" customWidth="1" min="12" max="12"/>
    <col width="15" customWidth="1" min="13" max="13"/>
    <col width="14" customWidth="1" min="14" max="14"/>
    <col width="24" customWidth="1" min="15" max="15"/>
    <col width="43" customWidth="1" min="16" max="16"/>
  </cols>
  <sheetData>
    <row r="1" ht="28" customHeight="1">
      <c r="A1" s="1" t="inlineStr">
        <is>
          <t>Fictional Paws Pet Care — Privacy Request Working Register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4" t="n"/>
    </row>
    <row r="2">
      <c r="A2" s="11" t="inlineStr">
        <is>
          <t>Yellow cells are editable. Target dates and deadline checks are internal planning prompts that require human review.</t>
        </is>
      </c>
    </row>
    <row r="3"/>
    <row r="4" ht="31" customHeight="1">
      <c r="A4" s="2" t="inlineStr">
        <is>
          <t>Request ID</t>
        </is>
      </c>
      <c r="B4" s="2" t="inlineStr">
        <is>
          <t>Received Date</t>
        </is>
      </c>
      <c r="C4" s="2" t="inlineStr">
        <is>
          <t>Requester Reference</t>
        </is>
      </c>
      <c r="D4" s="2" t="inlineStr">
        <is>
          <t>Pet Name</t>
        </is>
      </c>
      <c r="E4" s="2" t="inlineStr">
        <is>
          <t>Request Type</t>
        </is>
      </c>
      <c r="F4" s="2" t="inlineStr">
        <is>
          <t>Request Details</t>
        </is>
      </c>
      <c r="G4" s="2" t="inlineStr">
        <is>
          <t>Identity Check</t>
        </is>
      </c>
      <c r="H4" s="2" t="inlineStr">
        <is>
          <t>Assigned To</t>
        </is>
      </c>
      <c r="I4" s="2" t="inlineStr">
        <is>
          <t>Priority</t>
        </is>
      </c>
      <c r="J4" s="2" t="inlineStr">
        <is>
          <t>Target Days</t>
        </is>
      </c>
      <c r="K4" s="2" t="inlineStr">
        <is>
          <t>Target Date</t>
        </is>
      </c>
      <c r="L4" s="2" t="inlineStr">
        <is>
          <t>Status</t>
        </is>
      </c>
      <c r="M4" s="2" t="inlineStr">
        <is>
          <t>Completed Date</t>
        </is>
      </c>
      <c r="N4" s="2" t="inlineStr">
        <is>
          <t>Elapsed Days</t>
        </is>
      </c>
      <c r="O4" s="2" t="inlineStr">
        <is>
          <t>Deadline Check</t>
        </is>
      </c>
      <c r="P4" s="2" t="inlineStr">
        <is>
          <t>Administrative Notes</t>
        </is>
      </c>
    </row>
    <row r="5" ht="34" customHeight="1">
      <c r="A5" s="12" t="inlineStr">
        <is>
          <t>FPR-2026-001</t>
        </is>
      </c>
      <c r="B5" s="13" t="n">
        <v>46234</v>
      </c>
      <c r="C5" s="12" t="inlineStr">
        <is>
          <t>Fictional Client 001</t>
        </is>
      </c>
      <c r="D5" s="12" t="inlineStr">
        <is>
          <t>Fictional Pet Maple</t>
        </is>
      </c>
      <c r="E5" s="12" t="inlineStr">
        <is>
          <t>Access</t>
        </is>
      </c>
      <c r="F5" s="14" t="inlineStr">
        <is>
          <t>Copy of fictional grooming visit records for the account.</t>
        </is>
      </c>
      <c r="G5" s="12" t="inlineStr">
        <is>
          <t>Completed</t>
        </is>
      </c>
      <c r="H5" s="12" t="inlineStr">
        <is>
          <t>Fictional Team Member A</t>
        </is>
      </c>
      <c r="I5" s="15" t="inlineStr">
        <is>
          <t>Normal</t>
        </is>
      </c>
      <c r="J5" s="16">
        <f>IF(OR($A5="",$E5=""),"",IFERROR(VLOOKUP($E5,Assumptions!$A$5:$B$8,2,FALSE),""))</f>
        <v/>
      </c>
      <c r="K5" s="17">
        <f>IF(OR($A5="",$B5="",$J5=""),"",IFERROR($B5+$J5,""))</f>
        <v/>
      </c>
      <c r="L5" s="12" t="inlineStr">
        <is>
          <t>Completed</t>
        </is>
      </c>
      <c r="M5" s="13" t="n">
        <v>46262</v>
      </c>
      <c r="N5" s="16">
        <f>IF(OR($A5="",$B5=""),"",IF($L5="Completed",IF($M5="","",MAX(0,$M5-$B5)),MAX(0,TODAY()-$B5)))</f>
        <v/>
      </c>
      <c r="O5" s="5">
        <f>IF($A5="","",IF($L5="Completed",IF($M5="","Check completion date",IF($M5&lt;$B5,"Check completion date",IF($K5="","Check target",IF($M5&lt;=$K5,"Completed by target","Completed after target")))),IF($L5="Cancelled","Closed - cancelled",IF($K5="","Check target",IF(TODAY()&gt;$K5,"Past target",IF(TODAY()=$K5,"Due today",IF($K5-TODAY()&lt;=Assumptions!$J$5,"Due soon","On track")))))))</f>
        <v/>
      </c>
      <c r="P5" s="14" t="inlineStr">
        <is>
          <t>Fictional copy package reviewed before release.</t>
        </is>
      </c>
    </row>
    <row r="6" ht="34" customHeight="1">
      <c r="A6" s="12" t="inlineStr">
        <is>
          <t>FPR-2026-002</t>
        </is>
      </c>
      <c r="B6" s="13" t="n">
        <v>46249</v>
      </c>
      <c r="C6" s="12" t="inlineStr">
        <is>
          <t>Fictional Client 002</t>
        </is>
      </c>
      <c r="D6" s="12" t="inlineStr">
        <is>
          <t>Fictional Pet Comet</t>
        </is>
      </c>
      <c r="E6" s="12" t="inlineStr">
        <is>
          <t>Correction</t>
        </is>
      </c>
      <c r="F6" s="14" t="inlineStr">
        <is>
          <t>Correct the spelling of the fictional pet name in the client profile.</t>
        </is>
      </c>
      <c r="G6" s="12" t="inlineStr">
        <is>
          <t>Completed</t>
        </is>
      </c>
      <c r="H6" s="12" t="inlineStr">
        <is>
          <t>Fictional Team Member B</t>
        </is>
      </c>
      <c r="I6" s="15" t="inlineStr">
        <is>
          <t>High</t>
        </is>
      </c>
      <c r="J6" s="18">
        <f>IF(OR($A6="",$E6=""),"",IFERROR(VLOOKUP($E6,Assumptions!$A$5:$B$8,2,FALSE),""))</f>
        <v/>
      </c>
      <c r="K6" s="19">
        <f>IF(OR($A6="",$B6="",$J6=""),"",IFERROR($B6+$J6,""))</f>
        <v/>
      </c>
      <c r="L6" s="12" t="inlineStr">
        <is>
          <t>In Review</t>
        </is>
      </c>
      <c r="M6" s="13" t="n"/>
      <c r="N6" s="18">
        <f>IF(OR($A6="",$B6=""),"",IF($L6="Completed",IF($M6="","",MAX(0,$M6-$B6)),MAX(0,TODAY()-$B6)))</f>
        <v/>
      </c>
      <c r="O6" s="3">
        <f>IF($A6="","",IF($L6="Completed",IF($M6="","Check completion date",IF($M6&lt;$B6,"Check completion date",IF($K6="","Check target",IF($M6&lt;=$K6,"Completed by target","Completed after target")))),IF($L6="Cancelled","Closed - cancelled",IF($K6="","Check target",IF(TODAY()&gt;$K6,"Past target",IF(TODAY()=$K6,"Due today",IF($K6-TODAY()&lt;=Assumptions!$J$5,"Due soon","On track")))))))</f>
        <v/>
      </c>
      <c r="P6" s="14" t="inlineStr">
        <is>
          <t>Human review of affected administrative entries is pending.</t>
        </is>
      </c>
    </row>
    <row r="7" ht="34" customHeight="1">
      <c r="A7" s="12" t="inlineStr">
        <is>
          <t>FPR-2026-003</t>
        </is>
      </c>
      <c r="B7" s="13" t="n">
        <v>46245</v>
      </c>
      <c r="C7" s="12" t="inlineStr">
        <is>
          <t>Fictional Client 003</t>
        </is>
      </c>
      <c r="D7" s="12" t="inlineStr">
        <is>
          <t>Fictional Pet Juniper</t>
        </is>
      </c>
      <c r="E7" s="12" t="inlineStr">
        <is>
          <t>Deletion</t>
        </is>
      </c>
      <c r="F7" s="14" t="inlineStr">
        <is>
          <t>Review deletion of an old fictional daycare inquiry form.</t>
        </is>
      </c>
      <c r="G7" s="12" t="inlineStr">
        <is>
          <t>Pending</t>
        </is>
      </c>
      <c r="H7" s="12" t="inlineStr">
        <is>
          <t>Fictional Team Member C</t>
        </is>
      </c>
      <c r="I7" s="15" t="inlineStr">
        <is>
          <t>High</t>
        </is>
      </c>
      <c r="J7" s="16">
        <f>IF(OR($A7="",$E7=""),"",IFERROR(VLOOKUP($E7,Assumptions!$A$5:$B$8,2,FALSE),""))</f>
        <v/>
      </c>
      <c r="K7" s="17">
        <f>IF(OR($A7="",$B7="",$J7=""),"",IFERROR($B7+$J7,""))</f>
        <v/>
      </c>
      <c r="L7" s="12" t="inlineStr">
        <is>
          <t>Waiting on Requester</t>
        </is>
      </c>
      <c r="M7" s="13" t="n"/>
      <c r="N7" s="16">
        <f>IF(OR($A7="",$B7=""),"",IF($L7="Completed",IF($M7="","",MAX(0,$M7-$B7)),MAX(0,TODAY()-$B7)))</f>
        <v/>
      </c>
      <c r="O7" s="5">
        <f>IF($A7="","",IF($L7="Completed",IF($M7="","Check completion date",IF($M7&lt;$B7,"Check completion date",IF($K7="","Check target",IF($M7&lt;=$K7,"Completed by target","Completed after target")))),IF($L7="Cancelled","Closed - cancelled",IF($K7="","Check target",IF(TODAY()&gt;$K7,"Past target",IF(TODAY()=$K7,"Due today",IF($K7-TODAY()&lt;=Assumptions!$J$5,"Due soon","On track")))))))</f>
        <v/>
      </c>
      <c r="P7" s="14" t="inlineStr">
        <is>
          <t>Waiting for the requester to confirm the scope.</t>
        </is>
      </c>
    </row>
    <row r="8" ht="34" customHeight="1">
      <c r="A8" s="12" t="inlineStr">
        <is>
          <t>FPR-2026-004</t>
        </is>
      </c>
      <c r="B8" s="13" t="n">
        <v>46271</v>
      </c>
      <c r="C8" s="12" t="inlineStr">
        <is>
          <t>Fictional Client 004</t>
        </is>
      </c>
      <c r="D8" s="12" t="inlineStr">
        <is>
          <t>Fictional Pet Harbor</t>
        </is>
      </c>
      <c r="E8" s="12" t="inlineStr">
        <is>
          <t>Other</t>
        </is>
      </c>
      <c r="F8" s="14" t="inlineStr">
        <is>
          <t>Confirm which fictional contact preferences are retained.</t>
        </is>
      </c>
      <c r="G8" s="12" t="inlineStr">
        <is>
          <t>Not started</t>
        </is>
      </c>
      <c r="H8" s="12" t="inlineStr">
        <is>
          <t>Fictional Team Member D</t>
        </is>
      </c>
      <c r="I8" s="15" t="inlineStr">
        <is>
          <t>Normal</t>
        </is>
      </c>
      <c r="J8" s="18">
        <f>IF(OR($A8="",$E8=""),"",IFERROR(VLOOKUP($E8,Assumptions!$A$5:$B$8,2,FALSE),""))</f>
        <v/>
      </c>
      <c r="K8" s="19">
        <f>IF(OR($A8="",$B8="",$J8=""),"",IFERROR($B8+$J8,""))</f>
        <v/>
      </c>
      <c r="L8" s="12" t="inlineStr">
        <is>
          <t>New</t>
        </is>
      </c>
      <c r="M8" s="13" t="n"/>
      <c r="N8" s="18">
        <f>IF(OR($A8="",$B8=""),"",IF($L8="Completed",IF($M8="","",MAX(0,$M8-$B8)),MAX(0,TODAY()-$B8)))</f>
        <v/>
      </c>
      <c r="O8" s="3">
        <f>IF($A8="","",IF($L8="Completed",IF($M8="","Check completion date",IF($M8&lt;$B8,"Check completion date",IF($K8="","Check target",IF($M8&lt;=$K8,"Completed by target","Completed after target")))),IF($L8="Cancelled","Closed - cancelled",IF($K8="","Check target",IF(TODAY()&gt;$K8,"Past target",IF(TODAY()=$K8,"Due today",IF($K8-TODAY()&lt;=Assumptions!$J$5,"Due soon","On track")))))))</f>
        <v/>
      </c>
      <c r="P8" s="14" t="inlineStr">
        <is>
          <t>Initial administrative review has not started.</t>
        </is>
      </c>
    </row>
    <row r="9" ht="34" customHeight="1">
      <c r="A9" s="12" t="inlineStr">
        <is>
          <t>FPR-2026-005</t>
        </is>
      </c>
      <c r="B9" s="13" t="n">
        <v>46264</v>
      </c>
      <c r="C9" s="12" t="inlineStr">
        <is>
          <t>Fictional Client 005</t>
        </is>
      </c>
      <c r="D9" s="12" t="inlineStr">
        <is>
          <t>Fictional Pet Clover</t>
        </is>
      </c>
      <c r="E9" s="12" t="inlineStr">
        <is>
          <t>Access</t>
        </is>
      </c>
      <c r="F9" s="14" t="inlineStr">
        <is>
          <t>Provide a copy of fictional boarding reservation history.</t>
        </is>
      </c>
      <c r="G9" s="12" t="inlineStr">
        <is>
          <t>Completed</t>
        </is>
      </c>
      <c r="H9" s="12" t="inlineStr">
        <is>
          <t>Fictional Team Member A</t>
        </is>
      </c>
      <c r="I9" s="15" t="inlineStr">
        <is>
          <t>Low</t>
        </is>
      </c>
      <c r="J9" s="16">
        <f>IF(OR($A9="",$E9=""),"",IFERROR(VLOOKUP($E9,Assumptions!$A$5:$B$8,2,FALSE),""))</f>
        <v/>
      </c>
      <c r="K9" s="17">
        <f>IF(OR($A9="",$B9="",$J9=""),"",IFERROR($B9+$J9,""))</f>
        <v/>
      </c>
      <c r="L9" s="12" t="inlineStr">
        <is>
          <t>Completed</t>
        </is>
      </c>
      <c r="M9" s="13" t="n">
        <v>46272</v>
      </c>
      <c r="N9" s="16">
        <f>IF(OR($A9="",$B9=""),"",IF($L9="Completed",IF($M9="","",MAX(0,$M9-$B9)),MAX(0,TODAY()-$B9)))</f>
        <v/>
      </c>
      <c r="O9" s="5">
        <f>IF($A9="","",IF($L9="Completed",IF($M9="","Check completion date",IF($M9&lt;$B9,"Check completion date",IF($K9="","Check target",IF($M9&lt;=$K9,"Completed by target","Completed after target")))),IF($L9="Cancelled","Closed - cancelled",IF($K9="","Check target",IF(TODAY()&gt;$K9,"Past target",IF(TODAY()=$K9,"Due today",IF($K9-TODAY()&lt;=Assumptions!$J$5,"Due soon","On track")))))))</f>
        <v/>
      </c>
      <c r="P9" s="14" t="inlineStr">
        <is>
          <t>Fictional reservation history package completed.</t>
        </is>
      </c>
    </row>
    <row r="10" ht="34" customHeight="1">
      <c r="A10" s="12" t="inlineStr">
        <is>
          <t>FPR-2026-006</t>
        </is>
      </c>
      <c r="B10" s="13" t="n">
        <v>46252</v>
      </c>
      <c r="C10" s="12" t="inlineStr">
        <is>
          <t>Fictional Client 006</t>
        </is>
      </c>
      <c r="D10" s="12" t="inlineStr">
        <is>
          <t>Fictional Pet Solstice</t>
        </is>
      </c>
      <c r="E10" s="12" t="inlineStr">
        <is>
          <t>Correction</t>
        </is>
      </c>
      <c r="F10" s="14" t="inlineStr">
        <is>
          <t>Update a fictional pickup contact label in archived visit notes.</t>
        </is>
      </c>
      <c r="G10" s="12" t="inlineStr">
        <is>
          <t>Exception noted</t>
        </is>
      </c>
      <c r="H10" s="12" t="inlineStr">
        <is>
          <t>Fictional Team Member B</t>
        </is>
      </c>
      <c r="I10" s="15" t="inlineStr">
        <is>
          <t>Normal</t>
        </is>
      </c>
      <c r="J10" s="18">
        <f>IF(OR($A10="",$E10=""),"",IFERROR(VLOOKUP($E10,Assumptions!$A$5:$B$8,2,FALSE),""))</f>
        <v/>
      </c>
      <c r="K10" s="19">
        <f>IF(OR($A10="",$B10="",$J10=""),"",IFERROR($B10+$J10,""))</f>
        <v/>
      </c>
      <c r="L10" s="12" t="inlineStr">
        <is>
          <t>Completed</t>
        </is>
      </c>
      <c r="M10" s="13" t="n">
        <v>46273</v>
      </c>
      <c r="N10" s="18">
        <f>IF(OR($A10="",$B10=""),"",IF($L10="Completed",IF($M10="","",MAX(0,$M10-$B10)),MAX(0,TODAY()-$B10)))</f>
        <v/>
      </c>
      <c r="O10" s="3">
        <f>IF($A10="","",IF($L10="Completed",IF($M10="","Check completion date",IF($M10&lt;$B10,"Check completion date",IF($K10="","Check target",IF($M10&lt;=$K10,"Completed by target","Completed after target")))),IF($L10="Cancelled","Closed - cancelled",IF($K10="","Check target",IF(TODAY()&gt;$K10,"Past target",IF(TODAY()=$K10,"Due today",IF($K10-TODAY()&lt;=Assumptions!$J$5,"Due soon","On track")))))))</f>
        <v/>
      </c>
      <c r="P10" s="14" t="inlineStr">
        <is>
          <t>Completion occurred after the internal planning target.</t>
        </is>
      </c>
    </row>
    <row r="11" ht="34" customHeight="1">
      <c r="A11" s="12" t="inlineStr">
        <is>
          <t>FPR-2026-007</t>
        </is>
      </c>
      <c r="B11" s="13" t="n">
        <v>46243</v>
      </c>
      <c r="C11" s="12" t="inlineStr">
        <is>
          <t>Fictional Client 007</t>
        </is>
      </c>
      <c r="D11" s="12" t="inlineStr">
        <is>
          <t>Fictional Pet Pebble</t>
        </is>
      </c>
      <c r="E11" s="12" t="inlineStr">
        <is>
          <t>Deletion</t>
        </is>
      </c>
      <c r="F11" s="14" t="inlineStr">
        <is>
          <t>Review removal of a duplicate fictional intake form.</t>
        </is>
      </c>
      <c r="G11" s="12" t="inlineStr">
        <is>
          <t>Completed</t>
        </is>
      </c>
      <c r="H11" s="12" t="inlineStr">
        <is>
          <t>Fictional Team Member C</t>
        </is>
      </c>
      <c r="I11" s="15" t="inlineStr">
        <is>
          <t>Low</t>
        </is>
      </c>
      <c r="J11" s="16">
        <f>IF(OR($A11="",$E11=""),"",IFERROR(VLOOKUP($E11,Assumptions!$A$5:$B$8,2,FALSE),""))</f>
        <v/>
      </c>
      <c r="K11" s="17">
        <f>IF(OR($A11="",$B11="",$J11=""),"",IFERROR($B11+$J11,""))</f>
        <v/>
      </c>
      <c r="L11" s="12" t="inlineStr">
        <is>
          <t>Cancelled</t>
        </is>
      </c>
      <c r="M11" s="13" t="n"/>
      <c r="N11" s="16">
        <f>IF(OR($A11="",$B11=""),"",IF($L11="Completed",IF($M11="","",MAX(0,$M11-$B11)),MAX(0,TODAY()-$B11)))</f>
        <v/>
      </c>
      <c r="O11" s="5">
        <f>IF($A11="","",IF($L11="Completed",IF($M11="","Check completion date",IF($M11&lt;$B11,"Check completion date",IF($K11="","Check target",IF($M11&lt;=$K11,"Completed by target","Completed after target")))),IF($L11="Cancelled","Closed - cancelled",IF($K11="","Check target",IF(TODAY()&gt;$K11,"Past target",IF(TODAY()=$K11,"Due today",IF($K11-TODAY()&lt;=Assumptions!$J$5,"Due soon","On track")))))))</f>
        <v/>
      </c>
      <c r="P11" s="14" t="inlineStr">
        <is>
          <t>Fictional requester withdrew the request.</t>
        </is>
      </c>
    </row>
    <row r="12" ht="34" customHeight="1">
      <c r="A12" s="12" t="inlineStr">
        <is>
          <t>FPR-2026-008</t>
        </is>
      </c>
      <c r="B12" s="13" t="n">
        <v>46259</v>
      </c>
      <c r="C12" s="12" t="inlineStr">
        <is>
          <t>Fictional Client 008</t>
        </is>
      </c>
      <c r="D12" s="12" t="inlineStr">
        <is>
          <t>Fictional Pet Wren</t>
        </is>
      </c>
      <c r="E12" s="12" t="inlineStr">
        <is>
          <t>Other</t>
        </is>
      </c>
      <c r="F12" s="14" t="inlineStr">
        <is>
          <t>Review a fictional request about retained appointment comments.</t>
        </is>
      </c>
      <c r="G12" s="12" t="inlineStr">
        <is>
          <t>Completed</t>
        </is>
      </c>
      <c r="H12" s="12" t="inlineStr">
        <is>
          <t>Fictional Team Member D</t>
        </is>
      </c>
      <c r="I12" s="15" t="inlineStr">
        <is>
          <t>High</t>
        </is>
      </c>
      <c r="J12" s="18">
        <f>IF(OR($A12="",$E12=""),"",IFERROR(VLOOKUP($E12,Assumptions!$A$5:$B$8,2,FALSE),""))</f>
        <v/>
      </c>
      <c r="K12" s="19">
        <f>IF(OR($A12="",$B12="",$J12=""),"",IFERROR($B12+$J12,""))</f>
        <v/>
      </c>
      <c r="L12" s="12" t="inlineStr">
        <is>
          <t>Ready to Close</t>
        </is>
      </c>
      <c r="M12" s="13" t="n"/>
      <c r="N12" s="18">
        <f>IF(OR($A12="",$B12=""),"",IF($L12="Completed",IF($M12="","",MAX(0,$M12-$B12)),MAX(0,TODAY()-$B12)))</f>
        <v/>
      </c>
      <c r="O12" s="3">
        <f>IF($A12="","",IF($L12="Completed",IF($M12="","Check completion date",IF($M12&lt;$B12,"Check completion date",IF($K12="","Check target",IF($M12&lt;=$K12,"Completed by target","Completed after target")))),IF($L12="Cancelled","Closed - cancelled",IF($K12="","Check target",IF(TODAY()&gt;$K12,"Past target",IF(TODAY()=$K12,"Due today",IF($K12-TODAY()&lt;=Assumptions!$J$5,"Due soon","On track")))))))</f>
        <v/>
      </c>
      <c r="P12" s="14" t="inlineStr">
        <is>
          <t>Final administrative check is pending.</t>
        </is>
      </c>
    </row>
    <row r="13" ht="34" customHeight="1">
      <c r="A13" s="12" t="inlineStr">
        <is>
          <t>FPR-2026-009</t>
        </is>
      </c>
      <c r="B13" s="13" t="n">
        <v>46274</v>
      </c>
      <c r="C13" s="12" t="inlineStr">
        <is>
          <t>Fictional Client 009</t>
        </is>
      </c>
      <c r="D13" s="12" t="inlineStr">
        <is>
          <t>Fictional Pet Birch</t>
        </is>
      </c>
      <c r="E13" s="12" t="inlineStr">
        <is>
          <t>Access</t>
        </is>
      </c>
      <c r="F13" s="14" t="inlineStr">
        <is>
          <t>Request a copy of fictional daycare attendance entries.</t>
        </is>
      </c>
      <c r="G13" s="12" t="inlineStr">
        <is>
          <t>Pending</t>
        </is>
      </c>
      <c r="H13" s="12" t="inlineStr">
        <is>
          <t>Fictional Team Member A</t>
        </is>
      </c>
      <c r="I13" s="15" t="inlineStr">
        <is>
          <t>Normal</t>
        </is>
      </c>
      <c r="J13" s="16">
        <f>IF(OR($A13="",$E13=""),"",IFERROR(VLOOKUP($E13,Assumptions!$A$5:$B$8,2,FALSE),""))</f>
        <v/>
      </c>
      <c r="K13" s="17">
        <f>IF(OR($A13="",$B13="",$J13=""),"",IFERROR($B13+$J13,""))</f>
        <v/>
      </c>
      <c r="L13" s="12" t="inlineStr">
        <is>
          <t>In Review</t>
        </is>
      </c>
      <c r="M13" s="13" t="n"/>
      <c r="N13" s="16">
        <f>IF(OR($A13="",$B13=""),"",IF($L13="Completed",IF($M13="","",MAX(0,$M13-$B13)),MAX(0,TODAY()-$B13)))</f>
        <v/>
      </c>
      <c r="O13" s="5">
        <f>IF($A13="","",IF($L13="Completed",IF($M13="","Check completion date",IF($M13&lt;$B13,"Check completion date",IF($K13="","Check target",IF($M13&lt;=$K13,"Completed by target","Completed after target")))),IF($L13="Cancelled","Closed - cancelled",IF($K13="","Check target",IF(TODAY()&gt;$K13,"Past target",IF(TODAY()=$K13,"Due today",IF($K13-TODAY()&lt;=Assumptions!$J$5,"Due soon","On track")))))))</f>
        <v/>
      </c>
      <c r="P13" s="14" t="inlineStr">
        <is>
          <t>Identity check requires human review.</t>
        </is>
      </c>
    </row>
    <row r="14" ht="34" customHeight="1">
      <c r="A14" s="12" t="inlineStr">
        <is>
          <t>FPR-2026-010</t>
        </is>
      </c>
      <c r="B14" s="13" t="n">
        <v>46256</v>
      </c>
      <c r="C14" s="12" t="inlineStr">
        <is>
          <t>Fictional Client 010</t>
        </is>
      </c>
      <c r="D14" s="12" t="inlineStr">
        <is>
          <t>Fictional Pet Echo</t>
        </is>
      </c>
      <c r="E14" s="12" t="inlineStr">
        <is>
          <t>Correction</t>
        </is>
      </c>
      <c r="F14" s="14" t="inlineStr">
        <is>
          <t>Correct a fictional service preference label.</t>
        </is>
      </c>
      <c r="G14" s="12" t="inlineStr">
        <is>
          <t>Completed</t>
        </is>
      </c>
      <c r="H14" s="12" t="inlineStr">
        <is>
          <t>Fictional Team Member B</t>
        </is>
      </c>
      <c r="I14" s="15" t="inlineStr">
        <is>
          <t>High</t>
        </is>
      </c>
      <c r="J14" s="18">
        <f>IF(OR($A14="",$E14=""),"",IFERROR(VLOOKUP($E14,Assumptions!$A$5:$B$8,2,FALSE),""))</f>
        <v/>
      </c>
      <c r="K14" s="19">
        <f>IF(OR($A14="",$B14="",$J14=""),"",IFERROR($B14+$J14,""))</f>
        <v/>
      </c>
      <c r="L14" s="12" t="inlineStr">
        <is>
          <t>Waiting on Requester</t>
        </is>
      </c>
      <c r="M14" s="13" t="n"/>
      <c r="N14" s="18">
        <f>IF(OR($A14="",$B14=""),"",IF($L14="Completed",IF($M14="","",MAX(0,$M14-$B14)),MAX(0,TODAY()-$B14)))</f>
        <v/>
      </c>
      <c r="O14" s="3">
        <f>IF($A14="","",IF($L14="Completed",IF($M14="","Check completion date",IF($M14&lt;$B14,"Check completion date",IF($K14="","Check target",IF($M14&lt;=$K14,"Completed by target","Completed after target")))),IF($L14="Cancelled","Closed - cancelled",IF($K14="","Check target",IF(TODAY()&gt;$K14,"Past target",IF(TODAY()=$K14,"Due today",IF($K14-TODAY()&lt;=Assumptions!$J$5,"Due soon","On track")))))))</f>
        <v/>
      </c>
      <c r="P14" s="14" t="inlineStr">
        <is>
          <t>Waiting for confirmation of the requested wording.</t>
        </is>
      </c>
    </row>
    <row r="15" ht="22" customHeight="1">
      <c r="A15" s="12" t="n"/>
      <c r="B15" s="13" t="n"/>
      <c r="C15" s="12" t="n"/>
      <c r="D15" s="12" t="n"/>
      <c r="E15" s="12" t="n"/>
      <c r="F15" s="14" t="n"/>
      <c r="G15" s="12" t="n"/>
      <c r="H15" s="12" t="n"/>
      <c r="I15" s="15" t="n"/>
      <c r="J15" s="16">
        <f>IF(OR($A15="",$E15=""),"",IFERROR(VLOOKUP($E15,Assumptions!$A$5:$B$8,2,FALSE),""))</f>
        <v/>
      </c>
      <c r="K15" s="17">
        <f>IF(OR($A15="",$B15="",$J15=""),"",IFERROR($B15+$J15,""))</f>
        <v/>
      </c>
      <c r="L15" s="12" t="n"/>
      <c r="M15" s="13" t="n"/>
      <c r="N15" s="16">
        <f>IF(OR($A15="",$B15=""),"",IF($L15="Completed",IF($M15="","",MAX(0,$M15-$B15)),MAX(0,TODAY()-$B15)))</f>
        <v/>
      </c>
      <c r="O15" s="5">
        <f>IF($A15="","",IF($L15="Completed",IF($M15="","Check completion date",IF($M15&lt;$B15,"Check completion date",IF($K15="","Check target",IF($M15&lt;=$K15,"Completed by target","Completed after target")))),IF($L15="Cancelled","Closed - cancelled",IF($K15="","Check target",IF(TODAY()&gt;$K15,"Past target",IF(TODAY()=$K15,"Due today",IF($K15-TODAY()&lt;=Assumptions!$J$5,"Due soon","On track")))))))</f>
        <v/>
      </c>
      <c r="P15" s="14" t="n"/>
    </row>
    <row r="16" ht="22" customHeight="1">
      <c r="A16" s="12" t="n"/>
      <c r="B16" s="13" t="n"/>
      <c r="C16" s="12" t="n"/>
      <c r="D16" s="12" t="n"/>
      <c r="E16" s="12" t="n"/>
      <c r="F16" s="14" t="n"/>
      <c r="G16" s="12" t="n"/>
      <c r="H16" s="12" t="n"/>
      <c r="I16" s="15" t="n"/>
      <c r="J16" s="18">
        <f>IF(OR($A16="",$E16=""),"",IFERROR(VLOOKUP($E16,Assumptions!$A$5:$B$8,2,FALSE),""))</f>
        <v/>
      </c>
      <c r="K16" s="19">
        <f>IF(OR($A16="",$B16="",$J16=""),"",IFERROR($B16+$J16,""))</f>
        <v/>
      </c>
      <c r="L16" s="12" t="n"/>
      <c r="M16" s="13" t="n"/>
      <c r="N16" s="18">
        <f>IF(OR($A16="",$B16=""),"",IF($L16="Completed",IF($M16="","",MAX(0,$M16-$B16)),MAX(0,TODAY()-$B16)))</f>
        <v/>
      </c>
      <c r="O16" s="3">
        <f>IF($A16="","",IF($L16="Completed",IF($M16="","Check completion date",IF($M16&lt;$B16,"Check completion date",IF($K16="","Check target",IF($M16&lt;=$K16,"Completed by target","Completed after target")))),IF($L16="Cancelled","Closed - cancelled",IF($K16="","Check target",IF(TODAY()&gt;$K16,"Past target",IF(TODAY()=$K16,"Due today",IF($K16-TODAY()&lt;=Assumptions!$J$5,"Due soon","On track")))))))</f>
        <v/>
      </c>
      <c r="P16" s="14" t="n"/>
    </row>
    <row r="17" ht="22" customHeight="1">
      <c r="A17" s="12" t="n"/>
      <c r="B17" s="13" t="n"/>
      <c r="C17" s="12" t="n"/>
      <c r="D17" s="12" t="n"/>
      <c r="E17" s="12" t="n"/>
      <c r="F17" s="14" t="n"/>
      <c r="G17" s="12" t="n"/>
      <c r="H17" s="12" t="n"/>
      <c r="I17" s="15" t="n"/>
      <c r="J17" s="16">
        <f>IF(OR($A17="",$E17=""),"",IFERROR(VLOOKUP($E17,Assumptions!$A$5:$B$8,2,FALSE),""))</f>
        <v/>
      </c>
      <c r="K17" s="17">
        <f>IF(OR($A17="",$B17="",$J17=""),"",IFERROR($B17+$J17,""))</f>
        <v/>
      </c>
      <c r="L17" s="12" t="n"/>
      <c r="M17" s="13" t="n"/>
      <c r="N17" s="16">
        <f>IF(OR($A17="",$B17=""),"",IF($L17="Completed",IF($M17="","",MAX(0,$M17-$B17)),MAX(0,TODAY()-$B17)))</f>
        <v/>
      </c>
      <c r="O17" s="5">
        <f>IF($A17="","",IF($L17="Completed",IF($M17="","Check completion date",IF($M17&lt;$B17,"Check completion date",IF($K17="","Check target",IF($M17&lt;=$K17,"Completed by target","Completed after target")))),IF($L17="Cancelled","Closed - cancelled",IF($K17="","Check target",IF(TODAY()&gt;$K17,"Past target",IF(TODAY()=$K17,"Due today",IF($K17-TODAY()&lt;=Assumptions!$J$5,"Due soon","On track")))))))</f>
        <v/>
      </c>
      <c r="P17" s="14" t="n"/>
    </row>
    <row r="18" ht="22" customHeight="1">
      <c r="A18" s="12" t="n"/>
      <c r="B18" s="13" t="n"/>
      <c r="C18" s="12" t="n"/>
      <c r="D18" s="12" t="n"/>
      <c r="E18" s="12" t="n"/>
      <c r="F18" s="14" t="n"/>
      <c r="G18" s="12" t="n"/>
      <c r="H18" s="12" t="n"/>
      <c r="I18" s="15" t="n"/>
      <c r="J18" s="18">
        <f>IF(OR($A18="",$E18=""),"",IFERROR(VLOOKUP($E18,Assumptions!$A$5:$B$8,2,FALSE),""))</f>
        <v/>
      </c>
      <c r="K18" s="19">
        <f>IF(OR($A18="",$B18="",$J18=""),"",IFERROR($B18+$J18,""))</f>
        <v/>
      </c>
      <c r="L18" s="12" t="n"/>
      <c r="M18" s="13" t="n"/>
      <c r="N18" s="18">
        <f>IF(OR($A18="",$B18=""),"",IF($L18="Completed",IF($M18="","",MAX(0,$M18-$B18)),MAX(0,TODAY()-$B18)))</f>
        <v/>
      </c>
      <c r="O18" s="3">
        <f>IF($A18="","",IF($L18="Completed",IF($M18="","Check completion date",IF($M18&lt;$B18,"Check completion date",IF($K18="","Check target",IF($M18&lt;=$K18,"Completed by target","Completed after target")))),IF($L18="Cancelled","Closed - cancelled",IF($K18="","Check target",IF(TODAY()&gt;$K18,"Past target",IF(TODAY()=$K18,"Due today",IF($K18-TODAY()&lt;=Assumptions!$J$5,"Due soon","On track")))))))</f>
        <v/>
      </c>
      <c r="P18" s="14" t="n"/>
    </row>
    <row r="19" ht="22" customHeight="1">
      <c r="A19" s="12" t="n"/>
      <c r="B19" s="13" t="n"/>
      <c r="C19" s="12" t="n"/>
      <c r="D19" s="12" t="n"/>
      <c r="E19" s="12" t="n"/>
      <c r="F19" s="14" t="n"/>
      <c r="G19" s="12" t="n"/>
      <c r="H19" s="12" t="n"/>
      <c r="I19" s="15" t="n"/>
      <c r="J19" s="16">
        <f>IF(OR($A19="",$E19=""),"",IFERROR(VLOOKUP($E19,Assumptions!$A$5:$B$8,2,FALSE),""))</f>
        <v/>
      </c>
      <c r="K19" s="17">
        <f>IF(OR($A19="",$B19="",$J19=""),"",IFERROR($B19+$J19,""))</f>
        <v/>
      </c>
      <c r="L19" s="12" t="n"/>
      <c r="M19" s="13" t="n"/>
      <c r="N19" s="16">
        <f>IF(OR($A19="",$B19=""),"",IF($L19="Completed",IF($M19="","",MAX(0,$M19-$B19)),MAX(0,TODAY()-$B19)))</f>
        <v/>
      </c>
      <c r="O19" s="5">
        <f>IF($A19="","",IF($L19="Completed",IF($M19="","Check completion date",IF($M19&lt;$B19,"Check completion date",IF($K19="","Check target",IF($M19&lt;=$K19,"Completed by target","Completed after target")))),IF($L19="Cancelled","Closed - cancelled",IF($K19="","Check target",IF(TODAY()&gt;$K19,"Past target",IF(TODAY()=$K19,"Due today",IF($K19-TODAY()&lt;=Assumptions!$J$5,"Due soon","On track")))))))</f>
        <v/>
      </c>
      <c r="P19" s="14" t="n"/>
    </row>
    <row r="20" ht="22" customHeight="1">
      <c r="A20" s="12" t="n"/>
      <c r="B20" s="13" t="n"/>
      <c r="C20" s="12" t="n"/>
      <c r="D20" s="12" t="n"/>
      <c r="E20" s="12" t="n"/>
      <c r="F20" s="14" t="n"/>
      <c r="G20" s="12" t="n"/>
      <c r="H20" s="12" t="n"/>
      <c r="I20" s="15" t="n"/>
      <c r="J20" s="18">
        <f>IF(OR($A20="",$E20=""),"",IFERROR(VLOOKUP($E20,Assumptions!$A$5:$B$8,2,FALSE),""))</f>
        <v/>
      </c>
      <c r="K20" s="19">
        <f>IF(OR($A20="",$B20="",$J20=""),"",IFERROR($B20+$J20,""))</f>
        <v/>
      </c>
      <c r="L20" s="12" t="n"/>
      <c r="M20" s="13" t="n"/>
      <c r="N20" s="18">
        <f>IF(OR($A20="",$B20=""),"",IF($L20="Completed",IF($M20="","",MAX(0,$M20-$B20)),MAX(0,TODAY()-$B20)))</f>
        <v/>
      </c>
      <c r="O20" s="3">
        <f>IF($A20="","",IF($L20="Completed",IF($M20="","Check completion date",IF($M20&lt;$B20,"Check completion date",IF($K20="","Check target",IF($M20&lt;=$K20,"Completed by target","Completed after target")))),IF($L20="Cancelled","Closed - cancelled",IF($K20="","Check target",IF(TODAY()&gt;$K20,"Past target",IF(TODAY()=$K20,"Due today",IF($K20-TODAY()&lt;=Assumptions!$J$5,"Due soon","On track")))))))</f>
        <v/>
      </c>
      <c r="P20" s="14" t="n"/>
    </row>
    <row r="21" ht="22" customHeight="1">
      <c r="A21" s="12" t="n"/>
      <c r="B21" s="13" t="n"/>
      <c r="C21" s="12" t="n"/>
      <c r="D21" s="12" t="n"/>
      <c r="E21" s="12" t="n"/>
      <c r="F21" s="14" t="n"/>
      <c r="G21" s="12" t="n"/>
      <c r="H21" s="12" t="n"/>
      <c r="I21" s="15" t="n"/>
      <c r="J21" s="16">
        <f>IF(OR($A21="",$E21=""),"",IFERROR(VLOOKUP($E21,Assumptions!$A$5:$B$8,2,FALSE),""))</f>
        <v/>
      </c>
      <c r="K21" s="17">
        <f>IF(OR($A21="",$B21="",$J21=""),"",IFERROR($B21+$J21,""))</f>
        <v/>
      </c>
      <c r="L21" s="12" t="n"/>
      <c r="M21" s="13" t="n"/>
      <c r="N21" s="16">
        <f>IF(OR($A21="",$B21=""),"",IF($L21="Completed",IF($M21="","",MAX(0,$M21-$B21)),MAX(0,TODAY()-$B21)))</f>
        <v/>
      </c>
      <c r="O21" s="5">
        <f>IF($A21="","",IF($L21="Completed",IF($M21="","Check completion date",IF($M21&lt;$B21,"Check completion date",IF($K21="","Check target",IF($M21&lt;=$K21,"Completed by target","Completed after target")))),IF($L21="Cancelled","Closed - cancelled",IF($K21="","Check target",IF(TODAY()&gt;$K21,"Past target",IF(TODAY()=$K21,"Due today",IF($K21-TODAY()&lt;=Assumptions!$J$5,"Due soon","On track")))))))</f>
        <v/>
      </c>
      <c r="P21" s="14" t="n"/>
    </row>
    <row r="22" ht="22" customHeight="1">
      <c r="A22" s="12" t="n"/>
      <c r="B22" s="13" t="n"/>
      <c r="C22" s="12" t="n"/>
      <c r="D22" s="12" t="n"/>
      <c r="E22" s="12" t="n"/>
      <c r="F22" s="14" t="n"/>
      <c r="G22" s="12" t="n"/>
      <c r="H22" s="12" t="n"/>
      <c r="I22" s="15" t="n"/>
      <c r="J22" s="18">
        <f>IF(OR($A22="",$E22=""),"",IFERROR(VLOOKUP($E22,Assumptions!$A$5:$B$8,2,FALSE),""))</f>
        <v/>
      </c>
      <c r="K22" s="19">
        <f>IF(OR($A22="",$B22="",$J22=""),"",IFERROR($B22+$J22,""))</f>
        <v/>
      </c>
      <c r="L22" s="12" t="n"/>
      <c r="M22" s="13" t="n"/>
      <c r="N22" s="18">
        <f>IF(OR($A22="",$B22=""),"",IF($L22="Completed",IF($M22="","",MAX(0,$M22-$B22)),MAX(0,TODAY()-$B22)))</f>
        <v/>
      </c>
      <c r="O22" s="3">
        <f>IF($A22="","",IF($L22="Completed",IF($M22="","Check completion date",IF($M22&lt;$B22,"Check completion date",IF($K22="","Check target",IF($M22&lt;=$K22,"Completed by target","Completed after target")))),IF($L22="Cancelled","Closed - cancelled",IF($K22="","Check target",IF(TODAY()&gt;$K22,"Past target",IF(TODAY()=$K22,"Due today",IF($K22-TODAY()&lt;=Assumptions!$J$5,"Due soon","On track")))))))</f>
        <v/>
      </c>
      <c r="P22" s="14" t="n"/>
    </row>
    <row r="23" ht="22" customHeight="1">
      <c r="A23" s="12" t="n"/>
      <c r="B23" s="13" t="n"/>
      <c r="C23" s="12" t="n"/>
      <c r="D23" s="12" t="n"/>
      <c r="E23" s="12" t="n"/>
      <c r="F23" s="14" t="n"/>
      <c r="G23" s="12" t="n"/>
      <c r="H23" s="12" t="n"/>
      <c r="I23" s="15" t="n"/>
      <c r="J23" s="16">
        <f>IF(OR($A23="",$E23=""),"",IFERROR(VLOOKUP($E23,Assumptions!$A$5:$B$8,2,FALSE),""))</f>
        <v/>
      </c>
      <c r="K23" s="17">
        <f>IF(OR($A23="",$B23="",$J23=""),"",IFERROR($B23+$J23,""))</f>
        <v/>
      </c>
      <c r="L23" s="12" t="n"/>
      <c r="M23" s="13" t="n"/>
      <c r="N23" s="16">
        <f>IF(OR($A23="",$B23=""),"",IF($L23="Completed",IF($M23="","",MAX(0,$M23-$B23)),MAX(0,TODAY()-$B23)))</f>
        <v/>
      </c>
      <c r="O23" s="5">
        <f>IF($A23="","",IF($L23="Completed",IF($M23="","Check completion date",IF($M23&lt;$B23,"Check completion date",IF($K23="","Check target",IF($M23&lt;=$K23,"Completed by target","Completed after target")))),IF($L23="Cancelled","Closed - cancelled",IF($K23="","Check target",IF(TODAY()&gt;$K23,"Past target",IF(TODAY()=$K23,"Due today",IF($K23-TODAY()&lt;=Assumptions!$J$5,"Due soon","On track")))))))</f>
        <v/>
      </c>
      <c r="P23" s="14" t="n"/>
    </row>
    <row r="24" ht="22" customHeight="1">
      <c r="A24" s="12" t="n"/>
      <c r="B24" s="13" t="n"/>
      <c r="C24" s="12" t="n"/>
      <c r="D24" s="12" t="n"/>
      <c r="E24" s="12" t="n"/>
      <c r="F24" s="14" t="n"/>
      <c r="G24" s="12" t="n"/>
      <c r="H24" s="12" t="n"/>
      <c r="I24" s="15" t="n"/>
      <c r="J24" s="18">
        <f>IF(OR($A24="",$E24=""),"",IFERROR(VLOOKUP($E24,Assumptions!$A$5:$B$8,2,FALSE),""))</f>
        <v/>
      </c>
      <c r="K24" s="19">
        <f>IF(OR($A24="",$B24="",$J24=""),"",IFERROR($B24+$J24,""))</f>
        <v/>
      </c>
      <c r="L24" s="12" t="n"/>
      <c r="M24" s="13" t="n"/>
      <c r="N24" s="18">
        <f>IF(OR($A24="",$B24=""),"",IF($L24="Completed",IF($M24="","",MAX(0,$M24-$B24)),MAX(0,TODAY()-$B24)))</f>
        <v/>
      </c>
      <c r="O24" s="3">
        <f>IF($A24="","",IF($L24="Completed",IF($M24="","Check completion date",IF($M24&lt;$B24,"Check completion date",IF($K24="","Check target",IF($M24&lt;=$K24,"Completed by target","Completed after target")))),IF($L24="Cancelled","Closed - cancelled",IF($K24="","Check target",IF(TODAY()&gt;$K24,"Past target",IF(TODAY()=$K24,"Due today",IF($K24-TODAY()&lt;=Assumptions!$J$5,"Due soon","On track")))))))</f>
        <v/>
      </c>
      <c r="P24" s="14" t="n"/>
    </row>
    <row r="25" ht="22" customHeight="1">
      <c r="A25" s="12" t="n"/>
      <c r="B25" s="13" t="n"/>
      <c r="C25" s="12" t="n"/>
      <c r="D25" s="12" t="n"/>
      <c r="E25" s="12" t="n"/>
      <c r="F25" s="14" t="n"/>
      <c r="G25" s="12" t="n"/>
      <c r="H25" s="12" t="n"/>
      <c r="I25" s="15" t="n"/>
      <c r="J25" s="16">
        <f>IF(OR($A25="",$E25=""),"",IFERROR(VLOOKUP($E25,Assumptions!$A$5:$B$8,2,FALSE),""))</f>
        <v/>
      </c>
      <c r="K25" s="17">
        <f>IF(OR($A25="",$B25="",$J25=""),"",IFERROR($B25+$J25,""))</f>
        <v/>
      </c>
      <c r="L25" s="12" t="n"/>
      <c r="M25" s="13" t="n"/>
      <c r="N25" s="16">
        <f>IF(OR($A25="",$B25=""),"",IF($L25="Completed",IF($M25="","",MAX(0,$M25-$B25)),MAX(0,TODAY()-$B25)))</f>
        <v/>
      </c>
      <c r="O25" s="5">
        <f>IF($A25="","",IF($L25="Completed",IF($M25="","Check completion date",IF($M25&lt;$B25,"Check completion date",IF($K25="","Check target",IF($M25&lt;=$K25,"Completed by target","Completed after target")))),IF($L25="Cancelled","Closed - cancelled",IF($K25="","Check target",IF(TODAY()&gt;$K25,"Past target",IF(TODAY()=$K25,"Due today",IF($K25-TODAY()&lt;=Assumptions!$J$5,"Due soon","On track")))))))</f>
        <v/>
      </c>
      <c r="P25" s="14" t="n"/>
    </row>
    <row r="26" ht="22" customHeight="1">
      <c r="A26" s="12" t="n"/>
      <c r="B26" s="13" t="n"/>
      <c r="C26" s="12" t="n"/>
      <c r="D26" s="12" t="n"/>
      <c r="E26" s="12" t="n"/>
      <c r="F26" s="14" t="n"/>
      <c r="G26" s="12" t="n"/>
      <c r="H26" s="12" t="n"/>
      <c r="I26" s="15" t="n"/>
      <c r="J26" s="18">
        <f>IF(OR($A26="",$E26=""),"",IFERROR(VLOOKUP($E26,Assumptions!$A$5:$B$8,2,FALSE),""))</f>
        <v/>
      </c>
      <c r="K26" s="19">
        <f>IF(OR($A26="",$B26="",$J26=""),"",IFERROR($B26+$J26,""))</f>
        <v/>
      </c>
      <c r="L26" s="12" t="n"/>
      <c r="M26" s="13" t="n"/>
      <c r="N26" s="18">
        <f>IF(OR($A26="",$B26=""),"",IF($L26="Completed",IF($M26="","",MAX(0,$M26-$B26)),MAX(0,TODAY()-$B26)))</f>
        <v/>
      </c>
      <c r="O26" s="3">
        <f>IF($A26="","",IF($L26="Completed",IF($M26="","Check completion date",IF($M26&lt;$B26,"Check completion date",IF($K26="","Check target",IF($M26&lt;=$K26,"Completed by target","Completed after target")))),IF($L26="Cancelled","Closed - cancelled",IF($K26="","Check target",IF(TODAY()&gt;$K26,"Past target",IF(TODAY()=$K26,"Due today",IF($K26-TODAY()&lt;=Assumptions!$J$5,"Due soon","On track")))))))</f>
        <v/>
      </c>
      <c r="P26" s="14" t="n"/>
    </row>
    <row r="27" ht="22" customHeight="1">
      <c r="A27" s="12" t="n"/>
      <c r="B27" s="13" t="n"/>
      <c r="C27" s="12" t="n"/>
      <c r="D27" s="12" t="n"/>
      <c r="E27" s="12" t="n"/>
      <c r="F27" s="14" t="n"/>
      <c r="G27" s="12" t="n"/>
      <c r="H27" s="12" t="n"/>
      <c r="I27" s="15" t="n"/>
      <c r="J27" s="16">
        <f>IF(OR($A27="",$E27=""),"",IFERROR(VLOOKUP($E27,Assumptions!$A$5:$B$8,2,FALSE),""))</f>
        <v/>
      </c>
      <c r="K27" s="17">
        <f>IF(OR($A27="",$B27="",$J27=""),"",IFERROR($B27+$J27,""))</f>
        <v/>
      </c>
      <c r="L27" s="12" t="n"/>
      <c r="M27" s="13" t="n"/>
      <c r="N27" s="16">
        <f>IF(OR($A27="",$B27=""),"",IF($L27="Completed",IF($M27="","",MAX(0,$M27-$B27)),MAX(0,TODAY()-$B27)))</f>
        <v/>
      </c>
      <c r="O27" s="5">
        <f>IF($A27="","",IF($L27="Completed",IF($M27="","Check completion date",IF($M27&lt;$B27,"Check completion date",IF($K27="","Check target",IF($M27&lt;=$K27,"Completed by target","Completed after target")))),IF($L27="Cancelled","Closed - cancelled",IF($K27="","Check target",IF(TODAY()&gt;$K27,"Past target",IF(TODAY()=$K27,"Due today",IF($K27-TODAY()&lt;=Assumptions!$J$5,"Due soon","On track")))))))</f>
        <v/>
      </c>
      <c r="P27" s="14" t="n"/>
    </row>
    <row r="28" ht="22" customHeight="1">
      <c r="A28" s="12" t="n"/>
      <c r="B28" s="13" t="n"/>
      <c r="C28" s="12" t="n"/>
      <c r="D28" s="12" t="n"/>
      <c r="E28" s="12" t="n"/>
      <c r="F28" s="14" t="n"/>
      <c r="G28" s="12" t="n"/>
      <c r="H28" s="12" t="n"/>
      <c r="I28" s="15" t="n"/>
      <c r="J28" s="18">
        <f>IF(OR($A28="",$E28=""),"",IFERROR(VLOOKUP($E28,Assumptions!$A$5:$B$8,2,FALSE),""))</f>
        <v/>
      </c>
      <c r="K28" s="19">
        <f>IF(OR($A28="",$B28="",$J28=""),"",IFERROR($B28+$J28,""))</f>
        <v/>
      </c>
      <c r="L28" s="12" t="n"/>
      <c r="M28" s="13" t="n"/>
      <c r="N28" s="18">
        <f>IF(OR($A28="",$B28=""),"",IF($L28="Completed",IF($M28="","",MAX(0,$M28-$B28)),MAX(0,TODAY()-$B28)))</f>
        <v/>
      </c>
      <c r="O28" s="3">
        <f>IF($A28="","",IF($L28="Completed",IF($M28="","Check completion date",IF($M28&lt;$B28,"Check completion date",IF($K28="","Check target",IF($M28&lt;=$K28,"Completed by target","Completed after target")))),IF($L28="Cancelled","Closed - cancelled",IF($K28="","Check target",IF(TODAY()&gt;$K28,"Past target",IF(TODAY()=$K28,"Due today",IF($K28-TODAY()&lt;=Assumptions!$J$5,"Due soon","On track")))))))</f>
        <v/>
      </c>
      <c r="P28" s="14" t="n"/>
    </row>
    <row r="29" ht="22" customHeight="1">
      <c r="A29" s="12" t="n"/>
      <c r="B29" s="13" t="n"/>
      <c r="C29" s="12" t="n"/>
      <c r="D29" s="12" t="n"/>
      <c r="E29" s="12" t="n"/>
      <c r="F29" s="14" t="n"/>
      <c r="G29" s="12" t="n"/>
      <c r="H29" s="12" t="n"/>
      <c r="I29" s="15" t="n"/>
      <c r="J29" s="16">
        <f>IF(OR($A29="",$E29=""),"",IFERROR(VLOOKUP($E29,Assumptions!$A$5:$B$8,2,FALSE),""))</f>
        <v/>
      </c>
      <c r="K29" s="17">
        <f>IF(OR($A29="",$B29="",$J29=""),"",IFERROR($B29+$J29,""))</f>
        <v/>
      </c>
      <c r="L29" s="12" t="n"/>
      <c r="M29" s="13" t="n"/>
      <c r="N29" s="16">
        <f>IF(OR($A29="",$B29=""),"",IF($L29="Completed",IF($M29="","",MAX(0,$M29-$B29)),MAX(0,TODAY()-$B29)))</f>
        <v/>
      </c>
      <c r="O29" s="5">
        <f>IF($A29="","",IF($L29="Completed",IF($M29="","Check completion date",IF($M29&lt;$B29,"Check completion date",IF($K29="","Check target",IF($M29&lt;=$K29,"Completed by target","Completed after target")))),IF($L29="Cancelled","Closed - cancelled",IF($K29="","Check target",IF(TODAY()&gt;$K29,"Past target",IF(TODAY()=$K29,"Due today",IF($K29-TODAY()&lt;=Assumptions!$J$5,"Due soon","On track")))))))</f>
        <v/>
      </c>
      <c r="P29" s="14" t="n"/>
    </row>
    <row r="30" ht="22" customHeight="1">
      <c r="A30" s="12" t="n"/>
      <c r="B30" s="13" t="n"/>
      <c r="C30" s="12" t="n"/>
      <c r="D30" s="12" t="n"/>
      <c r="E30" s="12" t="n"/>
      <c r="F30" s="14" t="n"/>
      <c r="G30" s="12" t="n"/>
      <c r="H30" s="12" t="n"/>
      <c r="I30" s="15" t="n"/>
      <c r="J30" s="18">
        <f>IF(OR($A30="",$E30=""),"",IFERROR(VLOOKUP($E30,Assumptions!$A$5:$B$8,2,FALSE),""))</f>
        <v/>
      </c>
      <c r="K30" s="19">
        <f>IF(OR($A30="",$B30="",$J30=""),"",IFERROR($B30+$J30,""))</f>
        <v/>
      </c>
      <c r="L30" s="12" t="n"/>
      <c r="M30" s="13" t="n"/>
      <c r="N30" s="18">
        <f>IF(OR($A30="",$B30=""),"",IF($L30="Completed",IF($M30="","",MAX(0,$M30-$B30)),MAX(0,TODAY()-$B30)))</f>
        <v/>
      </c>
      <c r="O30" s="3">
        <f>IF($A30="","",IF($L30="Completed",IF($M30="","Check completion date",IF($M30&lt;$B30,"Check completion date",IF($K30="","Check target",IF($M30&lt;=$K30,"Completed by target","Completed after target")))),IF($L30="Cancelled","Closed - cancelled",IF($K30="","Check target",IF(TODAY()&gt;$K30,"Past target",IF(TODAY()=$K30,"Due today",IF($K30-TODAY()&lt;=Assumptions!$J$5,"Due soon","On track")))))))</f>
        <v/>
      </c>
      <c r="P30" s="14" t="n"/>
    </row>
    <row r="31" ht="22" customHeight="1">
      <c r="A31" s="12" t="n"/>
      <c r="B31" s="13" t="n"/>
      <c r="C31" s="12" t="n"/>
      <c r="D31" s="12" t="n"/>
      <c r="E31" s="12" t="n"/>
      <c r="F31" s="14" t="n"/>
      <c r="G31" s="12" t="n"/>
      <c r="H31" s="12" t="n"/>
      <c r="I31" s="15" t="n"/>
      <c r="J31" s="16">
        <f>IF(OR($A31="",$E31=""),"",IFERROR(VLOOKUP($E31,Assumptions!$A$5:$B$8,2,FALSE),""))</f>
        <v/>
      </c>
      <c r="K31" s="17">
        <f>IF(OR($A31="",$B31="",$J31=""),"",IFERROR($B31+$J31,""))</f>
        <v/>
      </c>
      <c r="L31" s="12" t="n"/>
      <c r="M31" s="13" t="n"/>
      <c r="N31" s="16">
        <f>IF(OR($A31="",$B31=""),"",IF($L31="Completed",IF($M31="","",MAX(0,$M31-$B31)),MAX(0,TODAY()-$B31)))</f>
        <v/>
      </c>
      <c r="O31" s="5">
        <f>IF($A31="","",IF($L31="Completed",IF($M31="","Check completion date",IF($M31&lt;$B31,"Check completion date",IF($K31="","Check target",IF($M31&lt;=$K31,"Completed by target","Completed after target")))),IF($L31="Cancelled","Closed - cancelled",IF($K31="","Check target",IF(TODAY()&gt;$K31,"Past target",IF(TODAY()=$K31,"Due today",IF($K31-TODAY()&lt;=Assumptions!$J$5,"Due soon","On track")))))))</f>
        <v/>
      </c>
      <c r="P31" s="14" t="n"/>
    </row>
    <row r="32" ht="22" customHeight="1">
      <c r="A32" s="12" t="n"/>
      <c r="B32" s="13" t="n"/>
      <c r="C32" s="12" t="n"/>
      <c r="D32" s="12" t="n"/>
      <c r="E32" s="12" t="n"/>
      <c r="F32" s="14" t="n"/>
      <c r="G32" s="12" t="n"/>
      <c r="H32" s="12" t="n"/>
      <c r="I32" s="15" t="n"/>
      <c r="J32" s="18">
        <f>IF(OR($A32="",$E32=""),"",IFERROR(VLOOKUP($E32,Assumptions!$A$5:$B$8,2,FALSE),""))</f>
        <v/>
      </c>
      <c r="K32" s="19">
        <f>IF(OR($A32="",$B32="",$J32=""),"",IFERROR($B32+$J32,""))</f>
        <v/>
      </c>
      <c r="L32" s="12" t="n"/>
      <c r="M32" s="13" t="n"/>
      <c r="N32" s="18">
        <f>IF(OR($A32="",$B32=""),"",IF($L32="Completed",IF($M32="","",MAX(0,$M32-$B32)),MAX(0,TODAY()-$B32)))</f>
        <v/>
      </c>
      <c r="O32" s="3">
        <f>IF($A32="","",IF($L32="Completed",IF($M32="","Check completion date",IF($M32&lt;$B32,"Check completion date",IF($K32="","Check target",IF($M32&lt;=$K32,"Completed by target","Completed after target")))),IF($L32="Cancelled","Closed - cancelled",IF($K32="","Check target",IF(TODAY()&gt;$K32,"Past target",IF(TODAY()=$K32,"Due today",IF($K32-TODAY()&lt;=Assumptions!$J$5,"Due soon","On track")))))))</f>
        <v/>
      </c>
      <c r="P32" s="14" t="n"/>
    </row>
    <row r="33" ht="22" customHeight="1">
      <c r="A33" s="12" t="n"/>
      <c r="B33" s="13" t="n"/>
      <c r="C33" s="12" t="n"/>
      <c r="D33" s="12" t="n"/>
      <c r="E33" s="12" t="n"/>
      <c r="F33" s="14" t="n"/>
      <c r="G33" s="12" t="n"/>
      <c r="H33" s="12" t="n"/>
      <c r="I33" s="15" t="n"/>
      <c r="J33" s="16">
        <f>IF(OR($A33="",$E33=""),"",IFERROR(VLOOKUP($E33,Assumptions!$A$5:$B$8,2,FALSE),""))</f>
        <v/>
      </c>
      <c r="K33" s="17">
        <f>IF(OR($A33="",$B33="",$J33=""),"",IFERROR($B33+$J33,""))</f>
        <v/>
      </c>
      <c r="L33" s="12" t="n"/>
      <c r="M33" s="13" t="n"/>
      <c r="N33" s="16">
        <f>IF(OR($A33="",$B33=""),"",IF($L33="Completed",IF($M33="","",MAX(0,$M33-$B33)),MAX(0,TODAY()-$B33)))</f>
        <v/>
      </c>
      <c r="O33" s="5">
        <f>IF($A33="","",IF($L33="Completed",IF($M33="","Check completion date",IF($M33&lt;$B33,"Check completion date",IF($K33="","Check target",IF($M33&lt;=$K33,"Completed by target","Completed after target")))),IF($L33="Cancelled","Closed - cancelled",IF($K33="","Check target",IF(TODAY()&gt;$K33,"Past target",IF(TODAY()=$K33,"Due today",IF($K33-TODAY()&lt;=Assumptions!$J$5,"Due soon","On track")))))))</f>
        <v/>
      </c>
      <c r="P33" s="14" t="n"/>
    </row>
    <row r="34" ht="22" customHeight="1">
      <c r="A34" s="12" t="n"/>
      <c r="B34" s="13" t="n"/>
      <c r="C34" s="12" t="n"/>
      <c r="D34" s="12" t="n"/>
      <c r="E34" s="12" t="n"/>
      <c r="F34" s="14" t="n"/>
      <c r="G34" s="12" t="n"/>
      <c r="H34" s="12" t="n"/>
      <c r="I34" s="15" t="n"/>
      <c r="J34" s="18">
        <f>IF(OR($A34="",$E34=""),"",IFERROR(VLOOKUP($E34,Assumptions!$A$5:$B$8,2,FALSE),""))</f>
        <v/>
      </c>
      <c r="K34" s="19">
        <f>IF(OR($A34="",$B34="",$J34=""),"",IFERROR($B34+$J34,""))</f>
        <v/>
      </c>
      <c r="L34" s="12" t="n"/>
      <c r="M34" s="13" t="n"/>
      <c r="N34" s="18">
        <f>IF(OR($A34="",$B34=""),"",IF($L34="Completed",IF($M34="","",MAX(0,$M34-$B34)),MAX(0,TODAY()-$B34)))</f>
        <v/>
      </c>
      <c r="O34" s="3">
        <f>IF($A34="","",IF($L34="Completed",IF($M34="","Check completion date",IF($M34&lt;$B34,"Check completion date",IF($K34="","Check target",IF($M34&lt;=$K34,"Completed by target","Completed after target")))),IF($L34="Cancelled","Closed - cancelled",IF($K34="","Check target",IF(TODAY()&gt;$K34,"Past target",IF(TODAY()=$K34,"Due today",IF($K34-TODAY()&lt;=Assumptions!$J$5,"Due soon","On track")))))))</f>
        <v/>
      </c>
      <c r="P34" s="14" t="n"/>
    </row>
    <row r="35" ht="22" customHeight="1">
      <c r="A35" s="12" t="n"/>
      <c r="B35" s="13" t="n"/>
      <c r="C35" s="12" t="n"/>
      <c r="D35" s="12" t="n"/>
      <c r="E35" s="12" t="n"/>
      <c r="F35" s="14" t="n"/>
      <c r="G35" s="12" t="n"/>
      <c r="H35" s="12" t="n"/>
      <c r="I35" s="15" t="n"/>
      <c r="J35" s="16">
        <f>IF(OR($A35="",$E35=""),"",IFERROR(VLOOKUP($E35,Assumptions!$A$5:$B$8,2,FALSE),""))</f>
        <v/>
      </c>
      <c r="K35" s="17">
        <f>IF(OR($A35="",$B35="",$J35=""),"",IFERROR($B35+$J35,""))</f>
        <v/>
      </c>
      <c r="L35" s="12" t="n"/>
      <c r="M35" s="13" t="n"/>
      <c r="N35" s="16">
        <f>IF(OR($A35="",$B35=""),"",IF($L35="Completed",IF($M35="","",MAX(0,$M35-$B35)),MAX(0,TODAY()-$B35)))</f>
        <v/>
      </c>
      <c r="O35" s="5">
        <f>IF($A35="","",IF($L35="Completed",IF($M35="","Check completion date",IF($M35&lt;$B35,"Check completion date",IF($K35="","Check target",IF($M35&lt;=$K35,"Completed by target","Completed after target")))),IF($L35="Cancelled","Closed - cancelled",IF($K35="","Check target",IF(TODAY()&gt;$K35,"Past target",IF(TODAY()=$K35,"Due today",IF($K35-TODAY()&lt;=Assumptions!$J$5,"Due soon","On track")))))))</f>
        <v/>
      </c>
      <c r="P35" s="14" t="n"/>
    </row>
    <row r="36" ht="22" customHeight="1">
      <c r="A36" s="12" t="n"/>
      <c r="B36" s="13" t="n"/>
      <c r="C36" s="12" t="n"/>
      <c r="D36" s="12" t="n"/>
      <c r="E36" s="12" t="n"/>
      <c r="F36" s="14" t="n"/>
      <c r="G36" s="12" t="n"/>
      <c r="H36" s="12" t="n"/>
      <c r="I36" s="15" t="n"/>
      <c r="J36" s="18">
        <f>IF(OR($A36="",$E36=""),"",IFERROR(VLOOKUP($E36,Assumptions!$A$5:$B$8,2,FALSE),""))</f>
        <v/>
      </c>
      <c r="K36" s="19">
        <f>IF(OR($A36="",$B36="",$J36=""),"",IFERROR($B36+$J36,""))</f>
        <v/>
      </c>
      <c r="L36" s="12" t="n"/>
      <c r="M36" s="13" t="n"/>
      <c r="N36" s="18">
        <f>IF(OR($A36="",$B36=""),"",IF($L36="Completed",IF($M36="","",MAX(0,$M36-$B36)),MAX(0,TODAY()-$B36)))</f>
        <v/>
      </c>
      <c r="O36" s="3">
        <f>IF($A36="","",IF($L36="Completed",IF($M36="","Check completion date",IF($M36&lt;$B36,"Check completion date",IF($K36="","Check target",IF($M36&lt;=$K36,"Completed by target","Completed after target")))),IF($L36="Cancelled","Closed - cancelled",IF($K36="","Check target",IF(TODAY()&gt;$K36,"Past target",IF(TODAY()=$K36,"Due today",IF($K36-TODAY()&lt;=Assumptions!$J$5,"Due soon","On track")))))))</f>
        <v/>
      </c>
      <c r="P36" s="14" t="n"/>
    </row>
    <row r="37" ht="22" customHeight="1">
      <c r="A37" s="12" t="n"/>
      <c r="B37" s="13" t="n"/>
      <c r="C37" s="12" t="n"/>
      <c r="D37" s="12" t="n"/>
      <c r="E37" s="12" t="n"/>
      <c r="F37" s="14" t="n"/>
      <c r="G37" s="12" t="n"/>
      <c r="H37" s="12" t="n"/>
      <c r="I37" s="15" t="n"/>
      <c r="J37" s="16">
        <f>IF(OR($A37="",$E37=""),"",IFERROR(VLOOKUP($E37,Assumptions!$A$5:$B$8,2,FALSE),""))</f>
        <v/>
      </c>
      <c r="K37" s="17">
        <f>IF(OR($A37="",$B37="",$J37=""),"",IFERROR($B37+$J37,""))</f>
        <v/>
      </c>
      <c r="L37" s="12" t="n"/>
      <c r="M37" s="13" t="n"/>
      <c r="N37" s="16">
        <f>IF(OR($A37="",$B37=""),"",IF($L37="Completed",IF($M37="","",MAX(0,$M37-$B37)),MAX(0,TODAY()-$B37)))</f>
        <v/>
      </c>
      <c r="O37" s="5">
        <f>IF($A37="","",IF($L37="Completed",IF($M37="","Check completion date",IF($M37&lt;$B37,"Check completion date",IF($K37="","Check target",IF($M37&lt;=$K37,"Completed by target","Completed after target")))),IF($L37="Cancelled","Closed - cancelled",IF($K37="","Check target",IF(TODAY()&gt;$K37,"Past target",IF(TODAY()=$K37,"Due today",IF($K37-TODAY()&lt;=Assumptions!$J$5,"Due soon","On track")))))))</f>
        <v/>
      </c>
      <c r="P37" s="14" t="n"/>
    </row>
    <row r="38" ht="22" customHeight="1">
      <c r="A38" s="12" t="n"/>
      <c r="B38" s="13" t="n"/>
      <c r="C38" s="12" t="n"/>
      <c r="D38" s="12" t="n"/>
      <c r="E38" s="12" t="n"/>
      <c r="F38" s="14" t="n"/>
      <c r="G38" s="12" t="n"/>
      <c r="H38" s="12" t="n"/>
      <c r="I38" s="15" t="n"/>
      <c r="J38" s="18">
        <f>IF(OR($A38="",$E38=""),"",IFERROR(VLOOKUP($E38,Assumptions!$A$5:$B$8,2,FALSE),""))</f>
        <v/>
      </c>
      <c r="K38" s="19">
        <f>IF(OR($A38="",$B38="",$J38=""),"",IFERROR($B38+$J38,""))</f>
        <v/>
      </c>
      <c r="L38" s="12" t="n"/>
      <c r="M38" s="13" t="n"/>
      <c r="N38" s="18">
        <f>IF(OR($A38="",$B38=""),"",IF($L38="Completed",IF($M38="","",MAX(0,$M38-$B38)),MAX(0,TODAY()-$B38)))</f>
        <v/>
      </c>
      <c r="O38" s="3">
        <f>IF($A38="","",IF($L38="Completed",IF($M38="","Check completion date",IF($M38&lt;$B38,"Check completion date",IF($K38="","Check target",IF($M38&lt;=$K38,"Completed by target","Completed after target")))),IF($L38="Cancelled","Closed - cancelled",IF($K38="","Check target",IF(TODAY()&gt;$K38,"Past target",IF(TODAY()=$K38,"Due today",IF($K38-TODAY()&lt;=Assumptions!$J$5,"Due soon","On track")))))))</f>
        <v/>
      </c>
      <c r="P38" s="14" t="n"/>
    </row>
    <row r="39" ht="22" customHeight="1">
      <c r="A39" s="12" t="n"/>
      <c r="B39" s="13" t="n"/>
      <c r="C39" s="12" t="n"/>
      <c r="D39" s="12" t="n"/>
      <c r="E39" s="12" t="n"/>
      <c r="F39" s="14" t="n"/>
      <c r="G39" s="12" t="n"/>
      <c r="H39" s="12" t="n"/>
      <c r="I39" s="15" t="n"/>
      <c r="J39" s="16">
        <f>IF(OR($A39="",$E39=""),"",IFERROR(VLOOKUP($E39,Assumptions!$A$5:$B$8,2,FALSE),""))</f>
        <v/>
      </c>
      <c r="K39" s="17">
        <f>IF(OR($A39="",$B39="",$J39=""),"",IFERROR($B39+$J39,""))</f>
        <v/>
      </c>
      <c r="L39" s="12" t="n"/>
      <c r="M39" s="13" t="n"/>
      <c r="N39" s="16">
        <f>IF(OR($A39="",$B39=""),"",IF($L39="Completed",IF($M39="","",MAX(0,$M39-$B39)),MAX(0,TODAY()-$B39)))</f>
        <v/>
      </c>
      <c r="O39" s="5">
        <f>IF($A39="","",IF($L39="Completed",IF($M39="","Check completion date",IF($M39&lt;$B39,"Check completion date",IF($K39="","Check target",IF($M39&lt;=$K39,"Completed by target","Completed after target")))),IF($L39="Cancelled","Closed - cancelled",IF($K39="","Check target",IF(TODAY()&gt;$K39,"Past target",IF(TODAY()=$K39,"Due today",IF($K39-TODAY()&lt;=Assumptions!$J$5,"Due soon","On track")))))))</f>
        <v/>
      </c>
      <c r="P39" s="14" t="n"/>
    </row>
    <row r="40" ht="22" customHeight="1">
      <c r="A40" s="12" t="n"/>
      <c r="B40" s="13" t="n"/>
      <c r="C40" s="12" t="n"/>
      <c r="D40" s="12" t="n"/>
      <c r="E40" s="12" t="n"/>
      <c r="F40" s="14" t="n"/>
      <c r="G40" s="12" t="n"/>
      <c r="H40" s="12" t="n"/>
      <c r="I40" s="15" t="n"/>
      <c r="J40" s="18">
        <f>IF(OR($A40="",$E40=""),"",IFERROR(VLOOKUP($E40,Assumptions!$A$5:$B$8,2,FALSE),""))</f>
        <v/>
      </c>
      <c r="K40" s="19">
        <f>IF(OR($A40="",$B40="",$J40=""),"",IFERROR($B40+$J40,""))</f>
        <v/>
      </c>
      <c r="L40" s="12" t="n"/>
      <c r="M40" s="13" t="n"/>
      <c r="N40" s="18">
        <f>IF(OR($A40="",$B40=""),"",IF($L40="Completed",IF($M40="","",MAX(0,$M40-$B40)),MAX(0,TODAY()-$B40)))</f>
        <v/>
      </c>
      <c r="O40" s="3">
        <f>IF($A40="","",IF($L40="Completed",IF($M40="","Check completion date",IF($M40&lt;$B40,"Check completion date",IF($K40="","Check target",IF($M40&lt;=$K40,"Completed by target","Completed after target")))),IF($L40="Cancelled","Closed - cancelled",IF($K40="","Check target",IF(TODAY()&gt;$K40,"Past target",IF(TODAY()=$K40,"Due today",IF($K40-TODAY()&lt;=Assumptions!$J$5,"Due soon","On track")))))))</f>
        <v/>
      </c>
      <c r="P40" s="14" t="n"/>
    </row>
    <row r="41" ht="22" customHeight="1">
      <c r="A41" s="12" t="n"/>
      <c r="B41" s="13" t="n"/>
      <c r="C41" s="12" t="n"/>
      <c r="D41" s="12" t="n"/>
      <c r="E41" s="12" t="n"/>
      <c r="F41" s="14" t="n"/>
      <c r="G41" s="12" t="n"/>
      <c r="H41" s="12" t="n"/>
      <c r="I41" s="15" t="n"/>
      <c r="J41" s="16">
        <f>IF(OR($A41="",$E41=""),"",IFERROR(VLOOKUP($E41,Assumptions!$A$5:$B$8,2,FALSE),""))</f>
        <v/>
      </c>
      <c r="K41" s="17">
        <f>IF(OR($A41="",$B41="",$J41=""),"",IFERROR($B41+$J41,""))</f>
        <v/>
      </c>
      <c r="L41" s="12" t="n"/>
      <c r="M41" s="13" t="n"/>
      <c r="N41" s="16">
        <f>IF(OR($A41="",$B41=""),"",IF($L41="Completed",IF($M41="","",MAX(0,$M41-$B41)),MAX(0,TODAY()-$B41)))</f>
        <v/>
      </c>
      <c r="O41" s="5">
        <f>IF($A41="","",IF($L41="Completed",IF($M41="","Check completion date",IF($M41&lt;$B41,"Check completion date",IF($K41="","Check target",IF($M41&lt;=$K41,"Completed by target","Completed after target")))),IF($L41="Cancelled","Closed - cancelled",IF($K41="","Check target",IF(TODAY()&gt;$K41,"Past target",IF(TODAY()=$K41,"Due today",IF($K41-TODAY()&lt;=Assumptions!$J$5,"Due soon","On track")))))))</f>
        <v/>
      </c>
      <c r="P41" s="14" t="n"/>
    </row>
    <row r="42" ht="22" customHeight="1">
      <c r="A42" s="12" t="n"/>
      <c r="B42" s="13" t="n"/>
      <c r="C42" s="12" t="n"/>
      <c r="D42" s="12" t="n"/>
      <c r="E42" s="12" t="n"/>
      <c r="F42" s="14" t="n"/>
      <c r="G42" s="12" t="n"/>
      <c r="H42" s="12" t="n"/>
      <c r="I42" s="15" t="n"/>
      <c r="J42" s="18">
        <f>IF(OR($A42="",$E42=""),"",IFERROR(VLOOKUP($E42,Assumptions!$A$5:$B$8,2,FALSE),""))</f>
        <v/>
      </c>
      <c r="K42" s="19">
        <f>IF(OR($A42="",$B42="",$J42=""),"",IFERROR($B42+$J42,""))</f>
        <v/>
      </c>
      <c r="L42" s="12" t="n"/>
      <c r="M42" s="13" t="n"/>
      <c r="N42" s="18">
        <f>IF(OR($A42="",$B42=""),"",IF($L42="Completed",IF($M42="","",MAX(0,$M42-$B42)),MAX(0,TODAY()-$B42)))</f>
        <v/>
      </c>
      <c r="O42" s="3">
        <f>IF($A42="","",IF($L42="Completed",IF($M42="","Check completion date",IF($M42&lt;$B42,"Check completion date",IF($K42="","Check target",IF($M42&lt;=$K42,"Completed by target","Completed after target")))),IF($L42="Cancelled","Closed - cancelled",IF($K42="","Check target",IF(TODAY()&gt;$K42,"Past target",IF(TODAY()=$K42,"Due today",IF($K42-TODAY()&lt;=Assumptions!$J$5,"Due soon","On track")))))))</f>
        <v/>
      </c>
      <c r="P42" s="14" t="n"/>
    </row>
    <row r="43" ht="22" customHeight="1">
      <c r="A43" s="12" t="n"/>
      <c r="B43" s="13" t="n"/>
      <c r="C43" s="12" t="n"/>
      <c r="D43" s="12" t="n"/>
      <c r="E43" s="12" t="n"/>
      <c r="F43" s="14" t="n"/>
      <c r="G43" s="12" t="n"/>
      <c r="H43" s="12" t="n"/>
      <c r="I43" s="15" t="n"/>
      <c r="J43" s="16">
        <f>IF(OR($A43="",$E43=""),"",IFERROR(VLOOKUP($E43,Assumptions!$A$5:$B$8,2,FALSE),""))</f>
        <v/>
      </c>
      <c r="K43" s="17">
        <f>IF(OR($A43="",$B43="",$J43=""),"",IFERROR($B43+$J43,""))</f>
        <v/>
      </c>
      <c r="L43" s="12" t="n"/>
      <c r="M43" s="13" t="n"/>
      <c r="N43" s="16">
        <f>IF(OR($A43="",$B43=""),"",IF($L43="Completed",IF($M43="","",MAX(0,$M43-$B43)),MAX(0,TODAY()-$B43)))</f>
        <v/>
      </c>
      <c r="O43" s="5">
        <f>IF($A43="","",IF($L43="Completed",IF($M43="","Check completion date",IF($M43&lt;$B43,"Check completion date",IF($K43="","Check target",IF($M43&lt;=$K43,"Completed by target","Completed after target")))),IF($L43="Cancelled","Closed - cancelled",IF($K43="","Check target",IF(TODAY()&gt;$K43,"Past target",IF(TODAY()=$K43,"Due today",IF($K43-TODAY()&lt;=Assumptions!$J$5,"Due soon","On track")))))))</f>
        <v/>
      </c>
      <c r="P43" s="14" t="n"/>
    </row>
    <row r="44" ht="22" customHeight="1">
      <c r="A44" s="12" t="n"/>
      <c r="B44" s="13" t="n"/>
      <c r="C44" s="12" t="n"/>
      <c r="D44" s="12" t="n"/>
      <c r="E44" s="12" t="n"/>
      <c r="F44" s="14" t="n"/>
      <c r="G44" s="12" t="n"/>
      <c r="H44" s="12" t="n"/>
      <c r="I44" s="15" t="n"/>
      <c r="J44" s="18">
        <f>IF(OR($A44="",$E44=""),"",IFERROR(VLOOKUP($E44,Assumptions!$A$5:$B$8,2,FALSE),""))</f>
        <v/>
      </c>
      <c r="K44" s="19">
        <f>IF(OR($A44="",$B44="",$J44=""),"",IFERROR($B44+$J44,""))</f>
        <v/>
      </c>
      <c r="L44" s="12" t="n"/>
      <c r="M44" s="13" t="n"/>
      <c r="N44" s="18">
        <f>IF(OR($A44="",$B44=""),"",IF($L44="Completed",IF($M44="","",MAX(0,$M44-$B44)),MAX(0,TODAY()-$B44)))</f>
        <v/>
      </c>
      <c r="O44" s="3">
        <f>IF($A44="","",IF($L44="Completed",IF($M44="","Check completion date",IF($M44&lt;$B44,"Check completion date",IF($K44="","Check target",IF($M44&lt;=$K44,"Completed by target","Completed after target")))),IF($L44="Cancelled","Closed - cancelled",IF($K44="","Check target",IF(TODAY()&gt;$K44,"Past target",IF(TODAY()=$K44,"Due today",IF($K44-TODAY()&lt;=Assumptions!$J$5,"Due soon","On track")))))))</f>
        <v/>
      </c>
      <c r="P44" s="14" t="n"/>
    </row>
    <row r="45" ht="22" customHeight="1">
      <c r="A45" s="12" t="n"/>
      <c r="B45" s="13" t="n"/>
      <c r="C45" s="12" t="n"/>
      <c r="D45" s="12" t="n"/>
      <c r="E45" s="12" t="n"/>
      <c r="F45" s="14" t="n"/>
      <c r="G45" s="12" t="n"/>
      <c r="H45" s="12" t="n"/>
      <c r="I45" s="15" t="n"/>
      <c r="J45" s="16">
        <f>IF(OR($A45="",$E45=""),"",IFERROR(VLOOKUP($E45,Assumptions!$A$5:$B$8,2,FALSE),""))</f>
        <v/>
      </c>
      <c r="K45" s="17">
        <f>IF(OR($A45="",$B45="",$J45=""),"",IFERROR($B45+$J45,""))</f>
        <v/>
      </c>
      <c r="L45" s="12" t="n"/>
      <c r="M45" s="13" t="n"/>
      <c r="N45" s="16">
        <f>IF(OR($A45="",$B45=""),"",IF($L45="Completed",IF($M45="","",MAX(0,$M45-$B45)),MAX(0,TODAY()-$B45)))</f>
        <v/>
      </c>
      <c r="O45" s="5">
        <f>IF($A45="","",IF($L45="Completed",IF($M45="","Check completion date",IF($M45&lt;$B45,"Check completion date",IF($K45="","Check target",IF($M45&lt;=$K45,"Completed by target","Completed after target")))),IF($L45="Cancelled","Closed - cancelled",IF($K45="","Check target",IF(TODAY()&gt;$K45,"Past target",IF(TODAY()=$K45,"Due today",IF($K45-TODAY()&lt;=Assumptions!$J$5,"Due soon","On track")))))))</f>
        <v/>
      </c>
      <c r="P45" s="14" t="n"/>
    </row>
    <row r="46" ht="22" customHeight="1">
      <c r="A46" s="12" t="n"/>
      <c r="B46" s="13" t="n"/>
      <c r="C46" s="12" t="n"/>
      <c r="D46" s="12" t="n"/>
      <c r="E46" s="12" t="n"/>
      <c r="F46" s="14" t="n"/>
      <c r="G46" s="12" t="n"/>
      <c r="H46" s="12" t="n"/>
      <c r="I46" s="15" t="n"/>
      <c r="J46" s="18">
        <f>IF(OR($A46="",$E46=""),"",IFERROR(VLOOKUP($E46,Assumptions!$A$5:$B$8,2,FALSE),""))</f>
        <v/>
      </c>
      <c r="K46" s="19">
        <f>IF(OR($A46="",$B46="",$J46=""),"",IFERROR($B46+$J46,""))</f>
        <v/>
      </c>
      <c r="L46" s="12" t="n"/>
      <c r="M46" s="13" t="n"/>
      <c r="N46" s="18">
        <f>IF(OR($A46="",$B46=""),"",IF($L46="Completed",IF($M46="","",MAX(0,$M46-$B46)),MAX(0,TODAY()-$B46)))</f>
        <v/>
      </c>
      <c r="O46" s="3">
        <f>IF($A46="","",IF($L46="Completed",IF($M46="","Check completion date",IF($M46&lt;$B46,"Check completion date",IF($K46="","Check target",IF($M46&lt;=$K46,"Completed by target","Completed after target")))),IF($L46="Cancelled","Closed - cancelled",IF($K46="","Check target",IF(TODAY()&gt;$K46,"Past target",IF(TODAY()=$K46,"Due today",IF($K46-TODAY()&lt;=Assumptions!$J$5,"Due soon","On track")))))))</f>
        <v/>
      </c>
      <c r="P46" s="14" t="n"/>
    </row>
    <row r="47" ht="22" customHeight="1">
      <c r="A47" s="12" t="n"/>
      <c r="B47" s="13" t="n"/>
      <c r="C47" s="12" t="n"/>
      <c r="D47" s="12" t="n"/>
      <c r="E47" s="12" t="n"/>
      <c r="F47" s="14" t="n"/>
      <c r="G47" s="12" t="n"/>
      <c r="H47" s="12" t="n"/>
      <c r="I47" s="15" t="n"/>
      <c r="J47" s="16">
        <f>IF(OR($A47="",$E47=""),"",IFERROR(VLOOKUP($E47,Assumptions!$A$5:$B$8,2,FALSE),""))</f>
        <v/>
      </c>
      <c r="K47" s="17">
        <f>IF(OR($A47="",$B47="",$J47=""),"",IFERROR($B47+$J47,""))</f>
        <v/>
      </c>
      <c r="L47" s="12" t="n"/>
      <c r="M47" s="13" t="n"/>
      <c r="N47" s="16">
        <f>IF(OR($A47="",$B47=""),"",IF($L47="Completed",IF($M47="","",MAX(0,$M47-$B47)),MAX(0,TODAY()-$B47)))</f>
        <v/>
      </c>
      <c r="O47" s="5">
        <f>IF($A47="","",IF($L47="Completed",IF($M47="","Check completion date",IF($M47&lt;$B47,"Check completion date",IF($K47="","Check target",IF($M47&lt;=$K47,"Completed by target","Completed after target")))),IF($L47="Cancelled","Closed - cancelled",IF($K47="","Check target",IF(TODAY()&gt;$K47,"Past target",IF(TODAY()=$K47,"Due today",IF($K47-TODAY()&lt;=Assumptions!$J$5,"Due soon","On track")))))))</f>
        <v/>
      </c>
      <c r="P47" s="14" t="n"/>
    </row>
    <row r="48" ht="22" customHeight="1">
      <c r="A48" s="12" t="n"/>
      <c r="B48" s="13" t="n"/>
      <c r="C48" s="12" t="n"/>
      <c r="D48" s="12" t="n"/>
      <c r="E48" s="12" t="n"/>
      <c r="F48" s="14" t="n"/>
      <c r="G48" s="12" t="n"/>
      <c r="H48" s="12" t="n"/>
      <c r="I48" s="15" t="n"/>
      <c r="J48" s="18">
        <f>IF(OR($A48="",$E48=""),"",IFERROR(VLOOKUP($E48,Assumptions!$A$5:$B$8,2,FALSE),""))</f>
        <v/>
      </c>
      <c r="K48" s="19">
        <f>IF(OR($A48="",$B48="",$J48=""),"",IFERROR($B48+$J48,""))</f>
        <v/>
      </c>
      <c r="L48" s="12" t="n"/>
      <c r="M48" s="13" t="n"/>
      <c r="N48" s="18">
        <f>IF(OR($A48="",$B48=""),"",IF($L48="Completed",IF($M48="","",MAX(0,$M48-$B48)),MAX(0,TODAY()-$B48)))</f>
        <v/>
      </c>
      <c r="O48" s="3">
        <f>IF($A48="","",IF($L48="Completed",IF($M48="","Check completion date",IF($M48&lt;$B48,"Check completion date",IF($K48="","Check target",IF($M48&lt;=$K48,"Completed by target","Completed after target")))),IF($L48="Cancelled","Closed - cancelled",IF($K48="","Check target",IF(TODAY()&gt;$K48,"Past target",IF(TODAY()=$K48,"Due today",IF($K48-TODAY()&lt;=Assumptions!$J$5,"Due soon","On track")))))))</f>
        <v/>
      </c>
      <c r="P48" s="14" t="n"/>
    </row>
    <row r="49" ht="22" customHeight="1">
      <c r="A49" s="12" t="n"/>
      <c r="B49" s="13" t="n"/>
      <c r="C49" s="12" t="n"/>
      <c r="D49" s="12" t="n"/>
      <c r="E49" s="12" t="n"/>
      <c r="F49" s="14" t="n"/>
      <c r="G49" s="12" t="n"/>
      <c r="H49" s="12" t="n"/>
      <c r="I49" s="15" t="n"/>
      <c r="J49" s="16">
        <f>IF(OR($A49="",$E49=""),"",IFERROR(VLOOKUP($E49,Assumptions!$A$5:$B$8,2,FALSE),""))</f>
        <v/>
      </c>
      <c r="K49" s="17">
        <f>IF(OR($A49="",$B49="",$J49=""),"",IFERROR($B49+$J49,""))</f>
        <v/>
      </c>
      <c r="L49" s="12" t="n"/>
      <c r="M49" s="13" t="n"/>
      <c r="N49" s="16">
        <f>IF(OR($A49="",$B49=""),"",IF($L49="Completed",IF($M49="","",MAX(0,$M49-$B49)),MAX(0,TODAY()-$B49)))</f>
        <v/>
      </c>
      <c r="O49" s="5">
        <f>IF($A49="","",IF($L49="Completed",IF($M49="","Check completion date",IF($M49&lt;$B49,"Check completion date",IF($K49="","Check target",IF($M49&lt;=$K49,"Completed by target","Completed after target")))),IF($L49="Cancelled","Closed - cancelled",IF($K49="","Check target",IF(TODAY()&gt;$K49,"Past target",IF(TODAY()=$K49,"Due today",IF($K49-TODAY()&lt;=Assumptions!$J$5,"Due soon","On track")))))))</f>
        <v/>
      </c>
      <c r="P49" s="14" t="n"/>
    </row>
    <row r="50" ht="22" customHeight="1">
      <c r="A50" s="12" t="n"/>
      <c r="B50" s="13" t="n"/>
      <c r="C50" s="12" t="n"/>
      <c r="D50" s="12" t="n"/>
      <c r="E50" s="12" t="n"/>
      <c r="F50" s="14" t="n"/>
      <c r="G50" s="12" t="n"/>
      <c r="H50" s="12" t="n"/>
      <c r="I50" s="15" t="n"/>
      <c r="J50" s="18">
        <f>IF(OR($A50="",$E50=""),"",IFERROR(VLOOKUP($E50,Assumptions!$A$5:$B$8,2,FALSE),""))</f>
        <v/>
      </c>
      <c r="K50" s="19">
        <f>IF(OR($A50="",$B50="",$J50=""),"",IFERROR($B50+$J50,""))</f>
        <v/>
      </c>
      <c r="L50" s="12" t="n"/>
      <c r="M50" s="13" t="n"/>
      <c r="N50" s="18">
        <f>IF(OR($A50="",$B50=""),"",IF($L50="Completed",IF($M50="","",MAX(0,$M50-$B50)),MAX(0,TODAY()-$B50)))</f>
        <v/>
      </c>
      <c r="O50" s="3">
        <f>IF($A50="","",IF($L50="Completed",IF($M50="","Check completion date",IF($M50&lt;$B50,"Check completion date",IF($K50="","Check target",IF($M50&lt;=$K50,"Completed by target","Completed after target")))),IF($L50="Cancelled","Closed - cancelled",IF($K50="","Check target",IF(TODAY()&gt;$K50,"Past target",IF(TODAY()=$K50,"Due today",IF($K50-TODAY()&lt;=Assumptions!$J$5,"Due soon","On track")))))))</f>
        <v/>
      </c>
      <c r="P50" s="14" t="n"/>
    </row>
    <row r="51" ht="22" customHeight="1">
      <c r="A51" s="12" t="n"/>
      <c r="B51" s="13" t="n"/>
      <c r="C51" s="12" t="n"/>
      <c r="D51" s="12" t="n"/>
      <c r="E51" s="12" t="n"/>
      <c r="F51" s="14" t="n"/>
      <c r="G51" s="12" t="n"/>
      <c r="H51" s="12" t="n"/>
      <c r="I51" s="15" t="n"/>
      <c r="J51" s="16">
        <f>IF(OR($A51="",$E51=""),"",IFERROR(VLOOKUP($E51,Assumptions!$A$5:$B$8,2,FALSE),""))</f>
        <v/>
      </c>
      <c r="K51" s="17">
        <f>IF(OR($A51="",$B51="",$J51=""),"",IFERROR($B51+$J51,""))</f>
        <v/>
      </c>
      <c r="L51" s="12" t="n"/>
      <c r="M51" s="13" t="n"/>
      <c r="N51" s="16">
        <f>IF(OR($A51="",$B51=""),"",IF($L51="Completed",IF($M51="","",MAX(0,$M51-$B51)),MAX(0,TODAY()-$B51)))</f>
        <v/>
      </c>
      <c r="O51" s="5">
        <f>IF($A51="","",IF($L51="Completed",IF($M51="","Check completion date",IF($M51&lt;$B51,"Check completion date",IF($K51="","Check target",IF($M51&lt;=$K51,"Completed by target","Completed after target")))),IF($L51="Cancelled","Closed - cancelled",IF($K51="","Check target",IF(TODAY()&gt;$K51,"Past target",IF(TODAY()=$K51,"Due today",IF($K51-TODAY()&lt;=Assumptions!$J$5,"Due soon","On track")))))))</f>
        <v/>
      </c>
      <c r="P51" s="14" t="n"/>
    </row>
    <row r="52" ht="22" customHeight="1">
      <c r="A52" s="12" t="n"/>
      <c r="B52" s="13" t="n"/>
      <c r="C52" s="12" t="n"/>
      <c r="D52" s="12" t="n"/>
      <c r="E52" s="12" t="n"/>
      <c r="F52" s="14" t="n"/>
      <c r="G52" s="12" t="n"/>
      <c r="H52" s="12" t="n"/>
      <c r="I52" s="15" t="n"/>
      <c r="J52" s="18">
        <f>IF(OR($A52="",$E52=""),"",IFERROR(VLOOKUP($E52,Assumptions!$A$5:$B$8,2,FALSE),""))</f>
        <v/>
      </c>
      <c r="K52" s="19">
        <f>IF(OR($A52="",$B52="",$J52=""),"",IFERROR($B52+$J52,""))</f>
        <v/>
      </c>
      <c r="L52" s="12" t="n"/>
      <c r="M52" s="13" t="n"/>
      <c r="N52" s="18">
        <f>IF(OR($A52="",$B52=""),"",IF($L52="Completed",IF($M52="","",MAX(0,$M52-$B52)),MAX(0,TODAY()-$B52)))</f>
        <v/>
      </c>
      <c r="O52" s="3">
        <f>IF($A52="","",IF($L52="Completed",IF($M52="","Check completion date",IF($M52&lt;$B52,"Check completion date",IF($K52="","Check target",IF($M52&lt;=$K52,"Completed by target","Completed after target")))),IF($L52="Cancelled","Closed - cancelled",IF($K52="","Check target",IF(TODAY()&gt;$K52,"Past target",IF(TODAY()=$K52,"Due today",IF($K52-TODAY()&lt;=Assumptions!$J$5,"Due soon","On track")))))))</f>
        <v/>
      </c>
      <c r="P52" s="14" t="n"/>
    </row>
    <row r="53" ht="22" customHeight="1">
      <c r="A53" s="12" t="n"/>
      <c r="B53" s="13" t="n"/>
      <c r="C53" s="12" t="n"/>
      <c r="D53" s="12" t="n"/>
      <c r="E53" s="12" t="n"/>
      <c r="F53" s="14" t="n"/>
      <c r="G53" s="12" t="n"/>
      <c r="H53" s="12" t="n"/>
      <c r="I53" s="15" t="n"/>
      <c r="J53" s="16">
        <f>IF(OR($A53="",$E53=""),"",IFERROR(VLOOKUP($E53,Assumptions!$A$5:$B$8,2,FALSE),""))</f>
        <v/>
      </c>
      <c r="K53" s="17">
        <f>IF(OR($A53="",$B53="",$J53=""),"",IFERROR($B53+$J53,""))</f>
        <v/>
      </c>
      <c r="L53" s="12" t="n"/>
      <c r="M53" s="13" t="n"/>
      <c r="N53" s="16">
        <f>IF(OR($A53="",$B53=""),"",IF($L53="Completed",IF($M53="","",MAX(0,$M53-$B53)),MAX(0,TODAY()-$B53)))</f>
        <v/>
      </c>
      <c r="O53" s="5">
        <f>IF($A53="","",IF($L53="Completed",IF($M53="","Check completion date",IF($M53&lt;$B53,"Check completion date",IF($K53="","Check target",IF($M53&lt;=$K53,"Completed by target","Completed after target")))),IF($L53="Cancelled","Closed - cancelled",IF($K53="","Check target",IF(TODAY()&gt;$K53,"Past target",IF(TODAY()=$K53,"Due today",IF($K53-TODAY()&lt;=Assumptions!$J$5,"Due soon","On track")))))))</f>
        <v/>
      </c>
      <c r="P53" s="14" t="n"/>
    </row>
    <row r="54" ht="22" customHeight="1">
      <c r="A54" s="12" t="n"/>
      <c r="B54" s="13" t="n"/>
      <c r="C54" s="12" t="n"/>
      <c r="D54" s="12" t="n"/>
      <c r="E54" s="12" t="n"/>
      <c r="F54" s="14" t="n"/>
      <c r="G54" s="12" t="n"/>
      <c r="H54" s="12" t="n"/>
      <c r="I54" s="15" t="n"/>
      <c r="J54" s="18">
        <f>IF(OR($A54="",$E54=""),"",IFERROR(VLOOKUP($E54,Assumptions!$A$5:$B$8,2,FALSE),""))</f>
        <v/>
      </c>
      <c r="K54" s="19">
        <f>IF(OR($A54="",$B54="",$J54=""),"",IFERROR($B54+$J54,""))</f>
        <v/>
      </c>
      <c r="L54" s="12" t="n"/>
      <c r="M54" s="13" t="n"/>
      <c r="N54" s="18">
        <f>IF(OR($A54="",$B54=""),"",IF($L54="Completed",IF($M54="","",MAX(0,$M54-$B54)),MAX(0,TODAY()-$B54)))</f>
        <v/>
      </c>
      <c r="O54" s="3">
        <f>IF($A54="","",IF($L54="Completed",IF($M54="","Check completion date",IF($M54&lt;$B54,"Check completion date",IF($K54="","Check target",IF($M54&lt;=$K54,"Completed by target","Completed after target")))),IF($L54="Cancelled","Closed - cancelled",IF($K54="","Check target",IF(TODAY()&gt;$K54,"Past target",IF(TODAY()=$K54,"Due today",IF($K54-TODAY()&lt;=Assumptions!$J$5,"Due soon","On track")))))))</f>
        <v/>
      </c>
      <c r="P54" s="14" t="n"/>
    </row>
    <row r="55" ht="22" customHeight="1">
      <c r="A55" s="12" t="n"/>
      <c r="B55" s="13" t="n"/>
      <c r="C55" s="12" t="n"/>
      <c r="D55" s="12" t="n"/>
      <c r="E55" s="12" t="n"/>
      <c r="F55" s="14" t="n"/>
      <c r="G55" s="12" t="n"/>
      <c r="H55" s="12" t="n"/>
      <c r="I55" s="15" t="n"/>
      <c r="J55" s="16">
        <f>IF(OR($A55="",$E55=""),"",IFERROR(VLOOKUP($E55,Assumptions!$A$5:$B$8,2,FALSE),""))</f>
        <v/>
      </c>
      <c r="K55" s="17">
        <f>IF(OR($A55="",$B55="",$J55=""),"",IFERROR($B55+$J55,""))</f>
        <v/>
      </c>
      <c r="L55" s="12" t="n"/>
      <c r="M55" s="13" t="n"/>
      <c r="N55" s="16">
        <f>IF(OR($A55="",$B55=""),"",IF($L55="Completed",IF($M55="","",MAX(0,$M55-$B55)),MAX(0,TODAY()-$B55)))</f>
        <v/>
      </c>
      <c r="O55" s="5">
        <f>IF($A55="","",IF($L55="Completed",IF($M55="","Check completion date",IF($M55&lt;$B55,"Check completion date",IF($K55="","Check target",IF($M55&lt;=$K55,"Completed by target","Completed after target")))),IF($L55="Cancelled","Closed - cancelled",IF($K55="","Check target",IF(TODAY()&gt;$K55,"Past target",IF(TODAY()=$K55,"Due today",IF($K55-TODAY()&lt;=Assumptions!$J$5,"Due soon","On track")))))))</f>
        <v/>
      </c>
      <c r="P55" s="14" t="n"/>
    </row>
    <row r="56" ht="22" customHeight="1">
      <c r="A56" s="12" t="n"/>
      <c r="B56" s="13" t="n"/>
      <c r="C56" s="12" t="n"/>
      <c r="D56" s="12" t="n"/>
      <c r="E56" s="12" t="n"/>
      <c r="F56" s="14" t="n"/>
      <c r="G56" s="12" t="n"/>
      <c r="H56" s="12" t="n"/>
      <c r="I56" s="15" t="n"/>
      <c r="J56" s="18">
        <f>IF(OR($A56="",$E56=""),"",IFERROR(VLOOKUP($E56,Assumptions!$A$5:$B$8,2,FALSE),""))</f>
        <v/>
      </c>
      <c r="K56" s="19">
        <f>IF(OR($A56="",$B56="",$J56=""),"",IFERROR($B56+$J56,""))</f>
        <v/>
      </c>
      <c r="L56" s="12" t="n"/>
      <c r="M56" s="13" t="n"/>
      <c r="N56" s="18">
        <f>IF(OR($A56="",$B56=""),"",IF($L56="Completed",IF($M56="","",MAX(0,$M56-$B56)),MAX(0,TODAY()-$B56)))</f>
        <v/>
      </c>
      <c r="O56" s="3">
        <f>IF($A56="","",IF($L56="Completed",IF($M56="","Check completion date",IF($M56&lt;$B56,"Check completion date",IF($K56="","Check target",IF($M56&lt;=$K56,"Completed by target","Completed after target")))),IF($L56="Cancelled","Closed - cancelled",IF($K56="","Check target",IF(TODAY()&gt;$K56,"Past target",IF(TODAY()=$K56,"Due today",IF($K56-TODAY()&lt;=Assumptions!$J$5,"Due soon","On track")))))))</f>
        <v/>
      </c>
      <c r="P56" s="14" t="n"/>
    </row>
    <row r="57" ht="22" customHeight="1">
      <c r="A57" s="12" t="n"/>
      <c r="B57" s="13" t="n"/>
      <c r="C57" s="12" t="n"/>
      <c r="D57" s="12" t="n"/>
      <c r="E57" s="12" t="n"/>
      <c r="F57" s="14" t="n"/>
      <c r="G57" s="12" t="n"/>
      <c r="H57" s="12" t="n"/>
      <c r="I57" s="15" t="n"/>
      <c r="J57" s="16">
        <f>IF(OR($A57="",$E57=""),"",IFERROR(VLOOKUP($E57,Assumptions!$A$5:$B$8,2,FALSE),""))</f>
        <v/>
      </c>
      <c r="K57" s="17">
        <f>IF(OR($A57="",$B57="",$J57=""),"",IFERROR($B57+$J57,""))</f>
        <v/>
      </c>
      <c r="L57" s="12" t="n"/>
      <c r="M57" s="13" t="n"/>
      <c r="N57" s="16">
        <f>IF(OR($A57="",$B57=""),"",IF($L57="Completed",IF($M57="","",MAX(0,$M57-$B57)),MAX(0,TODAY()-$B57)))</f>
        <v/>
      </c>
      <c r="O57" s="5">
        <f>IF($A57="","",IF($L57="Completed",IF($M57="","Check completion date",IF($M57&lt;$B57,"Check completion date",IF($K57="","Check target",IF($M57&lt;=$K57,"Completed by target","Completed after target")))),IF($L57="Cancelled","Closed - cancelled",IF($K57="","Check target",IF(TODAY()&gt;$K57,"Past target",IF(TODAY()=$K57,"Due today",IF($K57-TODAY()&lt;=Assumptions!$J$5,"Due soon","On track")))))))</f>
        <v/>
      </c>
      <c r="P57" s="14" t="n"/>
    </row>
    <row r="58" ht="22" customHeight="1">
      <c r="A58" s="12" t="n"/>
      <c r="B58" s="13" t="n"/>
      <c r="C58" s="12" t="n"/>
      <c r="D58" s="12" t="n"/>
      <c r="E58" s="12" t="n"/>
      <c r="F58" s="14" t="n"/>
      <c r="G58" s="12" t="n"/>
      <c r="H58" s="12" t="n"/>
      <c r="I58" s="15" t="n"/>
      <c r="J58" s="18">
        <f>IF(OR($A58="",$E58=""),"",IFERROR(VLOOKUP($E58,Assumptions!$A$5:$B$8,2,FALSE),""))</f>
        <v/>
      </c>
      <c r="K58" s="19">
        <f>IF(OR($A58="",$B58="",$J58=""),"",IFERROR($B58+$J58,""))</f>
        <v/>
      </c>
      <c r="L58" s="12" t="n"/>
      <c r="M58" s="13" t="n"/>
      <c r="N58" s="18">
        <f>IF(OR($A58="",$B58=""),"",IF($L58="Completed",IF($M58="","",MAX(0,$M58-$B58)),MAX(0,TODAY()-$B58)))</f>
        <v/>
      </c>
      <c r="O58" s="3">
        <f>IF($A58="","",IF($L58="Completed",IF($M58="","Check completion date",IF($M58&lt;$B58,"Check completion date",IF($K58="","Check target",IF($M58&lt;=$K58,"Completed by target","Completed after target")))),IF($L58="Cancelled","Closed - cancelled",IF($K58="","Check target",IF(TODAY()&gt;$K58,"Past target",IF(TODAY()=$K58,"Due today",IF($K58-TODAY()&lt;=Assumptions!$J$5,"Due soon","On track")))))))</f>
        <v/>
      </c>
      <c r="P58" s="14" t="n"/>
    </row>
    <row r="59" ht="22" customHeight="1">
      <c r="A59" s="12" t="n"/>
      <c r="B59" s="13" t="n"/>
      <c r="C59" s="12" t="n"/>
      <c r="D59" s="12" t="n"/>
      <c r="E59" s="12" t="n"/>
      <c r="F59" s="14" t="n"/>
      <c r="G59" s="12" t="n"/>
      <c r="H59" s="12" t="n"/>
      <c r="I59" s="15" t="n"/>
      <c r="J59" s="16">
        <f>IF(OR($A59="",$E59=""),"",IFERROR(VLOOKUP($E59,Assumptions!$A$5:$B$8,2,FALSE),""))</f>
        <v/>
      </c>
      <c r="K59" s="17">
        <f>IF(OR($A59="",$B59="",$J59=""),"",IFERROR($B59+$J59,""))</f>
        <v/>
      </c>
      <c r="L59" s="12" t="n"/>
      <c r="M59" s="13" t="n"/>
      <c r="N59" s="16">
        <f>IF(OR($A59="",$B59=""),"",IF($L59="Completed",IF($M59="","",MAX(0,$M59-$B59)),MAX(0,TODAY()-$B59)))</f>
        <v/>
      </c>
      <c r="O59" s="5">
        <f>IF($A59="","",IF($L59="Completed",IF($M59="","Check completion date",IF($M59&lt;$B59,"Check completion date",IF($K59="","Check target",IF($M59&lt;=$K59,"Completed by target","Completed after target")))),IF($L59="Cancelled","Closed - cancelled",IF($K59="","Check target",IF(TODAY()&gt;$K59,"Past target",IF(TODAY()=$K59,"Due today",IF($K59-TODAY()&lt;=Assumptions!$J$5,"Due soon","On track")))))))</f>
        <v/>
      </c>
      <c r="P59" s="14" t="n"/>
    </row>
    <row r="60" ht="22" customHeight="1">
      <c r="A60" s="12" t="n"/>
      <c r="B60" s="13" t="n"/>
      <c r="C60" s="12" t="n"/>
      <c r="D60" s="12" t="n"/>
      <c r="E60" s="12" t="n"/>
      <c r="F60" s="14" t="n"/>
      <c r="G60" s="12" t="n"/>
      <c r="H60" s="12" t="n"/>
      <c r="I60" s="15" t="n"/>
      <c r="J60" s="18">
        <f>IF(OR($A60="",$E60=""),"",IFERROR(VLOOKUP($E60,Assumptions!$A$5:$B$8,2,FALSE),""))</f>
        <v/>
      </c>
      <c r="K60" s="19">
        <f>IF(OR($A60="",$B60="",$J60=""),"",IFERROR($B60+$J60,""))</f>
        <v/>
      </c>
      <c r="L60" s="12" t="n"/>
      <c r="M60" s="13" t="n"/>
      <c r="N60" s="18">
        <f>IF(OR($A60="",$B60=""),"",IF($L60="Completed",IF($M60="","",MAX(0,$M60-$B60)),MAX(0,TODAY()-$B60)))</f>
        <v/>
      </c>
      <c r="O60" s="3">
        <f>IF($A60="","",IF($L60="Completed",IF($M60="","Check completion date",IF($M60&lt;$B60,"Check completion date",IF($K60="","Check target",IF($M60&lt;=$K60,"Completed by target","Completed after target")))),IF($L60="Cancelled","Closed - cancelled",IF($K60="","Check target",IF(TODAY()&gt;$K60,"Past target",IF(TODAY()=$K60,"Due today",IF($K60-TODAY()&lt;=Assumptions!$J$5,"Due soon","On track")))))))</f>
        <v/>
      </c>
      <c r="P60" s="14" t="n"/>
    </row>
    <row r="61" ht="22" customHeight="1">
      <c r="A61" s="12" t="n"/>
      <c r="B61" s="13" t="n"/>
      <c r="C61" s="12" t="n"/>
      <c r="D61" s="12" t="n"/>
      <c r="E61" s="12" t="n"/>
      <c r="F61" s="14" t="n"/>
      <c r="G61" s="12" t="n"/>
      <c r="H61" s="12" t="n"/>
      <c r="I61" s="15" t="n"/>
      <c r="J61" s="16">
        <f>IF(OR($A61="",$E61=""),"",IFERROR(VLOOKUP($E61,Assumptions!$A$5:$B$8,2,FALSE),""))</f>
        <v/>
      </c>
      <c r="K61" s="17">
        <f>IF(OR($A61="",$B61="",$J61=""),"",IFERROR($B61+$J61,""))</f>
        <v/>
      </c>
      <c r="L61" s="12" t="n"/>
      <c r="M61" s="13" t="n"/>
      <c r="N61" s="16">
        <f>IF(OR($A61="",$B61=""),"",IF($L61="Completed",IF($M61="","",MAX(0,$M61-$B61)),MAX(0,TODAY()-$B61)))</f>
        <v/>
      </c>
      <c r="O61" s="5">
        <f>IF($A61="","",IF($L61="Completed",IF($M61="","Check completion date",IF($M61&lt;$B61,"Check completion date",IF($K61="","Check target",IF($M61&lt;=$K61,"Completed by target","Completed after target")))),IF($L61="Cancelled","Closed - cancelled",IF($K61="","Check target",IF(TODAY()&gt;$K61,"Past target",IF(TODAY()=$K61,"Due today",IF($K61-TODAY()&lt;=Assumptions!$J$5,"Due soon","On track")))))))</f>
        <v/>
      </c>
      <c r="P61" s="14" t="n"/>
    </row>
    <row r="62" ht="22" customHeight="1">
      <c r="A62" s="12" t="n"/>
      <c r="B62" s="13" t="n"/>
      <c r="C62" s="12" t="n"/>
      <c r="D62" s="12" t="n"/>
      <c r="E62" s="12" t="n"/>
      <c r="F62" s="14" t="n"/>
      <c r="G62" s="12" t="n"/>
      <c r="H62" s="12" t="n"/>
      <c r="I62" s="15" t="n"/>
      <c r="J62" s="18">
        <f>IF(OR($A62="",$E62=""),"",IFERROR(VLOOKUP($E62,Assumptions!$A$5:$B$8,2,FALSE),""))</f>
        <v/>
      </c>
      <c r="K62" s="19">
        <f>IF(OR($A62="",$B62="",$J62=""),"",IFERROR($B62+$J62,""))</f>
        <v/>
      </c>
      <c r="L62" s="12" t="n"/>
      <c r="M62" s="13" t="n"/>
      <c r="N62" s="18">
        <f>IF(OR($A62="",$B62=""),"",IF($L62="Completed",IF($M62="","",MAX(0,$M62-$B62)),MAX(0,TODAY()-$B62)))</f>
        <v/>
      </c>
      <c r="O62" s="3">
        <f>IF($A62="","",IF($L62="Completed",IF($M62="","Check completion date",IF($M62&lt;$B62,"Check completion date",IF($K62="","Check target",IF($M62&lt;=$K62,"Completed by target","Completed after target")))),IF($L62="Cancelled","Closed - cancelled",IF($K62="","Check target",IF(TODAY()&gt;$K62,"Past target",IF(TODAY()=$K62,"Due today",IF($K62-TODAY()&lt;=Assumptions!$J$5,"Due soon","On track")))))))</f>
        <v/>
      </c>
      <c r="P62" s="14" t="n"/>
    </row>
    <row r="63" ht="22" customHeight="1">
      <c r="A63" s="12" t="n"/>
      <c r="B63" s="13" t="n"/>
      <c r="C63" s="12" t="n"/>
      <c r="D63" s="12" t="n"/>
      <c r="E63" s="12" t="n"/>
      <c r="F63" s="14" t="n"/>
      <c r="G63" s="12" t="n"/>
      <c r="H63" s="12" t="n"/>
      <c r="I63" s="15" t="n"/>
      <c r="J63" s="16">
        <f>IF(OR($A63="",$E63=""),"",IFERROR(VLOOKUP($E63,Assumptions!$A$5:$B$8,2,FALSE),""))</f>
        <v/>
      </c>
      <c r="K63" s="17">
        <f>IF(OR($A63="",$B63="",$J63=""),"",IFERROR($B63+$J63,""))</f>
        <v/>
      </c>
      <c r="L63" s="12" t="n"/>
      <c r="M63" s="13" t="n"/>
      <c r="N63" s="16">
        <f>IF(OR($A63="",$B63=""),"",IF($L63="Completed",IF($M63="","",MAX(0,$M63-$B63)),MAX(0,TODAY()-$B63)))</f>
        <v/>
      </c>
      <c r="O63" s="5">
        <f>IF($A63="","",IF($L63="Completed",IF($M63="","Check completion date",IF($M63&lt;$B63,"Check completion date",IF($K63="","Check target",IF($M63&lt;=$K63,"Completed by target","Completed after target")))),IF($L63="Cancelled","Closed - cancelled",IF($K63="","Check target",IF(TODAY()&gt;$K63,"Past target",IF(TODAY()=$K63,"Due today",IF($K63-TODAY()&lt;=Assumptions!$J$5,"Due soon","On track")))))))</f>
        <v/>
      </c>
      <c r="P63" s="14" t="n"/>
    </row>
    <row r="64" ht="22" customHeight="1">
      <c r="A64" s="12" t="n"/>
      <c r="B64" s="13" t="n"/>
      <c r="C64" s="12" t="n"/>
      <c r="D64" s="12" t="n"/>
      <c r="E64" s="12" t="n"/>
      <c r="F64" s="14" t="n"/>
      <c r="G64" s="12" t="n"/>
      <c r="H64" s="12" t="n"/>
      <c r="I64" s="15" t="n"/>
      <c r="J64" s="18">
        <f>IF(OR($A64="",$E64=""),"",IFERROR(VLOOKUP($E64,Assumptions!$A$5:$B$8,2,FALSE),""))</f>
        <v/>
      </c>
      <c r="K64" s="19">
        <f>IF(OR($A64="",$B64="",$J64=""),"",IFERROR($B64+$J64,""))</f>
        <v/>
      </c>
      <c r="L64" s="12" t="n"/>
      <c r="M64" s="13" t="n"/>
      <c r="N64" s="18">
        <f>IF(OR($A64="",$B64=""),"",IF($L64="Completed",IF($M64="","",MAX(0,$M64-$B64)),MAX(0,TODAY()-$B64)))</f>
        <v/>
      </c>
      <c r="O64" s="3">
        <f>IF($A64="","",IF($L64="Completed",IF($M64="","Check completion date",IF($M64&lt;$B64,"Check completion date",IF($K64="","Check target",IF($M64&lt;=$K64,"Completed by target","Completed after target")))),IF($L64="Cancelled","Closed - cancelled",IF($K64="","Check target",IF(TODAY()&gt;$K64,"Past target",IF(TODAY()=$K64,"Due today",IF($K64-TODAY()&lt;=Assumptions!$J$5,"Due soon","On track")))))))</f>
        <v/>
      </c>
      <c r="P64" s="14" t="n"/>
    </row>
    <row r="65" ht="22" customHeight="1">
      <c r="A65" s="12" t="n"/>
      <c r="B65" s="13" t="n"/>
      <c r="C65" s="12" t="n"/>
      <c r="D65" s="12" t="n"/>
      <c r="E65" s="12" t="n"/>
      <c r="F65" s="14" t="n"/>
      <c r="G65" s="12" t="n"/>
      <c r="H65" s="12" t="n"/>
      <c r="I65" s="15" t="n"/>
      <c r="J65" s="16">
        <f>IF(OR($A65="",$E65=""),"",IFERROR(VLOOKUP($E65,Assumptions!$A$5:$B$8,2,FALSE),""))</f>
        <v/>
      </c>
      <c r="K65" s="17">
        <f>IF(OR($A65="",$B65="",$J65=""),"",IFERROR($B65+$J65,""))</f>
        <v/>
      </c>
      <c r="L65" s="12" t="n"/>
      <c r="M65" s="13" t="n"/>
      <c r="N65" s="16">
        <f>IF(OR($A65="",$B65=""),"",IF($L65="Completed",IF($M65="","",MAX(0,$M65-$B65)),MAX(0,TODAY()-$B65)))</f>
        <v/>
      </c>
      <c r="O65" s="5">
        <f>IF($A65="","",IF($L65="Completed",IF($M65="","Check completion date",IF($M65&lt;$B65,"Check completion date",IF($K65="","Check target",IF($M65&lt;=$K65,"Completed by target","Completed after target")))),IF($L65="Cancelled","Closed - cancelled",IF($K65="","Check target",IF(TODAY()&gt;$K65,"Past target",IF(TODAY()=$K65,"Due today",IF($K65-TODAY()&lt;=Assumptions!$J$5,"Due soon","On track")))))))</f>
        <v/>
      </c>
      <c r="P65" s="14" t="n"/>
    </row>
    <row r="66" ht="22" customHeight="1">
      <c r="A66" s="12" t="n"/>
      <c r="B66" s="13" t="n"/>
      <c r="C66" s="12" t="n"/>
      <c r="D66" s="12" t="n"/>
      <c r="E66" s="12" t="n"/>
      <c r="F66" s="14" t="n"/>
      <c r="G66" s="12" t="n"/>
      <c r="H66" s="12" t="n"/>
      <c r="I66" s="15" t="n"/>
      <c r="J66" s="18">
        <f>IF(OR($A66="",$E66=""),"",IFERROR(VLOOKUP($E66,Assumptions!$A$5:$B$8,2,FALSE),""))</f>
        <v/>
      </c>
      <c r="K66" s="19">
        <f>IF(OR($A66="",$B66="",$J66=""),"",IFERROR($B66+$J66,""))</f>
        <v/>
      </c>
      <c r="L66" s="12" t="n"/>
      <c r="M66" s="13" t="n"/>
      <c r="N66" s="18">
        <f>IF(OR($A66="",$B66=""),"",IF($L66="Completed",IF($M66="","",MAX(0,$M66-$B66)),MAX(0,TODAY()-$B66)))</f>
        <v/>
      </c>
      <c r="O66" s="3">
        <f>IF($A66="","",IF($L66="Completed",IF($M66="","Check completion date",IF($M66&lt;$B66,"Check completion date",IF($K66="","Check target",IF($M66&lt;=$K66,"Completed by target","Completed after target")))),IF($L66="Cancelled","Closed - cancelled",IF($K66="","Check target",IF(TODAY()&gt;$K66,"Past target",IF(TODAY()=$K66,"Due today",IF($K66-TODAY()&lt;=Assumptions!$J$5,"Due soon","On track")))))))</f>
        <v/>
      </c>
      <c r="P66" s="14" t="n"/>
    </row>
    <row r="67" ht="22" customHeight="1">
      <c r="A67" s="12" t="n"/>
      <c r="B67" s="13" t="n"/>
      <c r="C67" s="12" t="n"/>
      <c r="D67" s="12" t="n"/>
      <c r="E67" s="12" t="n"/>
      <c r="F67" s="14" t="n"/>
      <c r="G67" s="12" t="n"/>
      <c r="H67" s="12" t="n"/>
      <c r="I67" s="15" t="n"/>
      <c r="J67" s="16">
        <f>IF(OR($A67="",$E67=""),"",IFERROR(VLOOKUP($E67,Assumptions!$A$5:$B$8,2,FALSE),""))</f>
        <v/>
      </c>
      <c r="K67" s="17">
        <f>IF(OR($A67="",$B67="",$J67=""),"",IFERROR($B67+$J67,""))</f>
        <v/>
      </c>
      <c r="L67" s="12" t="n"/>
      <c r="M67" s="13" t="n"/>
      <c r="N67" s="16">
        <f>IF(OR($A67="",$B67=""),"",IF($L67="Completed",IF($M67="","",MAX(0,$M67-$B67)),MAX(0,TODAY()-$B67)))</f>
        <v/>
      </c>
      <c r="O67" s="5">
        <f>IF($A67="","",IF($L67="Completed",IF($M67="","Check completion date",IF($M67&lt;$B67,"Check completion date",IF($K67="","Check target",IF($M67&lt;=$K67,"Completed by target","Completed after target")))),IF($L67="Cancelled","Closed - cancelled",IF($K67="","Check target",IF(TODAY()&gt;$K67,"Past target",IF(TODAY()=$K67,"Due today",IF($K67-TODAY()&lt;=Assumptions!$J$5,"Due soon","On track")))))))</f>
        <v/>
      </c>
      <c r="P67" s="14" t="n"/>
    </row>
    <row r="68" ht="22" customHeight="1">
      <c r="A68" s="12" t="n"/>
      <c r="B68" s="13" t="n"/>
      <c r="C68" s="12" t="n"/>
      <c r="D68" s="12" t="n"/>
      <c r="E68" s="12" t="n"/>
      <c r="F68" s="14" t="n"/>
      <c r="G68" s="12" t="n"/>
      <c r="H68" s="12" t="n"/>
      <c r="I68" s="15" t="n"/>
      <c r="J68" s="18">
        <f>IF(OR($A68="",$E68=""),"",IFERROR(VLOOKUP($E68,Assumptions!$A$5:$B$8,2,FALSE),""))</f>
        <v/>
      </c>
      <c r="K68" s="19">
        <f>IF(OR($A68="",$B68="",$J68=""),"",IFERROR($B68+$J68,""))</f>
        <v/>
      </c>
      <c r="L68" s="12" t="n"/>
      <c r="M68" s="13" t="n"/>
      <c r="N68" s="18">
        <f>IF(OR($A68="",$B68=""),"",IF($L68="Completed",IF($M68="","",MAX(0,$M68-$B68)),MAX(0,TODAY()-$B68)))</f>
        <v/>
      </c>
      <c r="O68" s="3">
        <f>IF($A68="","",IF($L68="Completed",IF($M68="","Check completion date",IF($M68&lt;$B68,"Check completion date",IF($K68="","Check target",IF($M68&lt;=$K68,"Completed by target","Completed after target")))),IF($L68="Cancelled","Closed - cancelled",IF($K68="","Check target",IF(TODAY()&gt;$K68,"Past target",IF(TODAY()=$K68,"Due today",IF($K68-TODAY()&lt;=Assumptions!$J$5,"Due soon","On track")))))))</f>
        <v/>
      </c>
      <c r="P68" s="14" t="n"/>
    </row>
    <row r="69" ht="22" customHeight="1">
      <c r="A69" s="12" t="n"/>
      <c r="B69" s="13" t="n"/>
      <c r="C69" s="12" t="n"/>
      <c r="D69" s="12" t="n"/>
      <c r="E69" s="12" t="n"/>
      <c r="F69" s="14" t="n"/>
      <c r="G69" s="12" t="n"/>
      <c r="H69" s="12" t="n"/>
      <c r="I69" s="15" t="n"/>
      <c r="J69" s="16">
        <f>IF(OR($A69="",$E69=""),"",IFERROR(VLOOKUP($E69,Assumptions!$A$5:$B$8,2,FALSE),""))</f>
        <v/>
      </c>
      <c r="K69" s="17">
        <f>IF(OR($A69="",$B69="",$J69=""),"",IFERROR($B69+$J69,""))</f>
        <v/>
      </c>
      <c r="L69" s="12" t="n"/>
      <c r="M69" s="13" t="n"/>
      <c r="N69" s="16">
        <f>IF(OR($A69="",$B69=""),"",IF($L69="Completed",IF($M69="","",MAX(0,$M69-$B69)),MAX(0,TODAY()-$B69)))</f>
        <v/>
      </c>
      <c r="O69" s="5">
        <f>IF($A69="","",IF($L69="Completed",IF($M69="","Check completion date",IF($M69&lt;$B69,"Check completion date",IF($K69="","Check target",IF($M69&lt;=$K69,"Completed by target","Completed after target")))),IF($L69="Cancelled","Closed - cancelled",IF($K69="","Check target",IF(TODAY()&gt;$K69,"Past target",IF(TODAY()=$K69,"Due today",IF($K69-TODAY()&lt;=Assumptions!$J$5,"Due soon","On track")))))))</f>
        <v/>
      </c>
      <c r="P69" s="14" t="n"/>
    </row>
    <row r="70" ht="22" customHeight="1">
      <c r="A70" s="12" t="n"/>
      <c r="B70" s="13" t="n"/>
      <c r="C70" s="12" t="n"/>
      <c r="D70" s="12" t="n"/>
      <c r="E70" s="12" t="n"/>
      <c r="F70" s="14" t="n"/>
      <c r="G70" s="12" t="n"/>
      <c r="H70" s="12" t="n"/>
      <c r="I70" s="15" t="n"/>
      <c r="J70" s="18">
        <f>IF(OR($A70="",$E70=""),"",IFERROR(VLOOKUP($E70,Assumptions!$A$5:$B$8,2,FALSE),""))</f>
        <v/>
      </c>
      <c r="K70" s="19">
        <f>IF(OR($A70="",$B70="",$J70=""),"",IFERROR($B70+$J70,""))</f>
        <v/>
      </c>
      <c r="L70" s="12" t="n"/>
      <c r="M70" s="13" t="n"/>
      <c r="N70" s="18">
        <f>IF(OR($A70="",$B70=""),"",IF($L70="Completed",IF($M70="","",MAX(0,$M70-$B70)),MAX(0,TODAY()-$B70)))</f>
        <v/>
      </c>
      <c r="O70" s="3">
        <f>IF($A70="","",IF($L70="Completed",IF($M70="","Check completion date",IF($M70&lt;$B70,"Check completion date",IF($K70="","Check target",IF($M70&lt;=$K70,"Completed by target","Completed after target")))),IF($L70="Cancelled","Closed - cancelled",IF($K70="","Check target",IF(TODAY()&gt;$K70,"Past target",IF(TODAY()=$K70,"Due today",IF($K70-TODAY()&lt;=Assumptions!$J$5,"Due soon","On track")))))))</f>
        <v/>
      </c>
      <c r="P70" s="14" t="n"/>
    </row>
    <row r="71" ht="22" customHeight="1">
      <c r="A71" s="12" t="n"/>
      <c r="B71" s="13" t="n"/>
      <c r="C71" s="12" t="n"/>
      <c r="D71" s="12" t="n"/>
      <c r="E71" s="12" t="n"/>
      <c r="F71" s="14" t="n"/>
      <c r="G71" s="12" t="n"/>
      <c r="H71" s="12" t="n"/>
      <c r="I71" s="15" t="n"/>
      <c r="J71" s="16">
        <f>IF(OR($A71="",$E71=""),"",IFERROR(VLOOKUP($E71,Assumptions!$A$5:$B$8,2,FALSE),""))</f>
        <v/>
      </c>
      <c r="K71" s="17">
        <f>IF(OR($A71="",$B71="",$J71=""),"",IFERROR($B71+$J71,""))</f>
        <v/>
      </c>
      <c r="L71" s="12" t="n"/>
      <c r="M71" s="13" t="n"/>
      <c r="N71" s="16">
        <f>IF(OR($A71="",$B71=""),"",IF($L71="Completed",IF($M71="","",MAX(0,$M71-$B71)),MAX(0,TODAY()-$B71)))</f>
        <v/>
      </c>
      <c r="O71" s="5">
        <f>IF($A71="","",IF($L71="Completed",IF($M71="","Check completion date",IF($M71&lt;$B71,"Check completion date",IF($K71="","Check target",IF($M71&lt;=$K71,"Completed by target","Completed after target")))),IF($L71="Cancelled","Closed - cancelled",IF($K71="","Check target",IF(TODAY()&gt;$K71,"Past target",IF(TODAY()=$K71,"Due today",IF($K71-TODAY()&lt;=Assumptions!$J$5,"Due soon","On track")))))))</f>
        <v/>
      </c>
      <c r="P71" s="14" t="n"/>
    </row>
    <row r="72" ht="22" customHeight="1">
      <c r="A72" s="12" t="n"/>
      <c r="B72" s="13" t="n"/>
      <c r="C72" s="12" t="n"/>
      <c r="D72" s="12" t="n"/>
      <c r="E72" s="12" t="n"/>
      <c r="F72" s="14" t="n"/>
      <c r="G72" s="12" t="n"/>
      <c r="H72" s="12" t="n"/>
      <c r="I72" s="15" t="n"/>
      <c r="J72" s="18">
        <f>IF(OR($A72="",$E72=""),"",IFERROR(VLOOKUP($E72,Assumptions!$A$5:$B$8,2,FALSE),""))</f>
        <v/>
      </c>
      <c r="K72" s="19">
        <f>IF(OR($A72="",$B72="",$J72=""),"",IFERROR($B72+$J72,""))</f>
        <v/>
      </c>
      <c r="L72" s="12" t="n"/>
      <c r="M72" s="13" t="n"/>
      <c r="N72" s="18">
        <f>IF(OR($A72="",$B72=""),"",IF($L72="Completed",IF($M72="","",MAX(0,$M72-$B72)),MAX(0,TODAY()-$B72)))</f>
        <v/>
      </c>
      <c r="O72" s="3">
        <f>IF($A72="","",IF($L72="Completed",IF($M72="","Check completion date",IF($M72&lt;$B72,"Check completion date",IF($K72="","Check target",IF($M72&lt;=$K72,"Completed by target","Completed after target")))),IF($L72="Cancelled","Closed - cancelled",IF($K72="","Check target",IF(TODAY()&gt;$K72,"Past target",IF(TODAY()=$K72,"Due today",IF($K72-TODAY()&lt;=Assumptions!$J$5,"Due soon","On track")))))))</f>
        <v/>
      </c>
      <c r="P72" s="14" t="n"/>
    </row>
    <row r="73" ht="22" customHeight="1">
      <c r="A73" s="12" t="n"/>
      <c r="B73" s="13" t="n"/>
      <c r="C73" s="12" t="n"/>
      <c r="D73" s="12" t="n"/>
      <c r="E73" s="12" t="n"/>
      <c r="F73" s="14" t="n"/>
      <c r="G73" s="12" t="n"/>
      <c r="H73" s="12" t="n"/>
      <c r="I73" s="15" t="n"/>
      <c r="J73" s="16">
        <f>IF(OR($A73="",$E73=""),"",IFERROR(VLOOKUP($E73,Assumptions!$A$5:$B$8,2,FALSE),""))</f>
        <v/>
      </c>
      <c r="K73" s="17">
        <f>IF(OR($A73="",$B73="",$J73=""),"",IFERROR($B73+$J73,""))</f>
        <v/>
      </c>
      <c r="L73" s="12" t="n"/>
      <c r="M73" s="13" t="n"/>
      <c r="N73" s="16">
        <f>IF(OR($A73="",$B73=""),"",IF($L73="Completed",IF($M73="","",MAX(0,$M73-$B73)),MAX(0,TODAY()-$B73)))</f>
        <v/>
      </c>
      <c r="O73" s="5">
        <f>IF($A73="","",IF($L73="Completed",IF($M73="","Check completion date",IF($M73&lt;$B73,"Check completion date",IF($K73="","Check target",IF($M73&lt;=$K73,"Completed by target","Completed after target")))),IF($L73="Cancelled","Closed - cancelled",IF($K73="","Check target",IF(TODAY()&gt;$K73,"Past target",IF(TODAY()=$K73,"Due today",IF($K73-TODAY()&lt;=Assumptions!$J$5,"Due soon","On track")))))))</f>
        <v/>
      </c>
      <c r="P73" s="14" t="n"/>
    </row>
    <row r="74" ht="22" customHeight="1">
      <c r="A74" s="12" t="n"/>
      <c r="B74" s="13" t="n"/>
      <c r="C74" s="12" t="n"/>
      <c r="D74" s="12" t="n"/>
      <c r="E74" s="12" t="n"/>
      <c r="F74" s="14" t="n"/>
      <c r="G74" s="12" t="n"/>
      <c r="H74" s="12" t="n"/>
      <c r="I74" s="15" t="n"/>
      <c r="J74" s="18">
        <f>IF(OR($A74="",$E74=""),"",IFERROR(VLOOKUP($E74,Assumptions!$A$5:$B$8,2,FALSE),""))</f>
        <v/>
      </c>
      <c r="K74" s="19">
        <f>IF(OR($A74="",$B74="",$J74=""),"",IFERROR($B74+$J74,""))</f>
        <v/>
      </c>
      <c r="L74" s="12" t="n"/>
      <c r="M74" s="13" t="n"/>
      <c r="N74" s="18">
        <f>IF(OR($A74="",$B74=""),"",IF($L74="Completed",IF($M74="","",MAX(0,$M74-$B74)),MAX(0,TODAY()-$B74)))</f>
        <v/>
      </c>
      <c r="O74" s="3">
        <f>IF($A74="","",IF($L74="Completed",IF($M74="","Check completion date",IF($M74&lt;$B74,"Check completion date",IF($K74="","Check target",IF($M74&lt;=$K74,"Completed by target","Completed after target")))),IF($L74="Cancelled","Closed - cancelled",IF($K74="","Check target",IF(TODAY()&gt;$K74,"Past target",IF(TODAY()=$K74,"Due today",IF($K74-TODAY()&lt;=Assumptions!$J$5,"Due soon","On track")))))))</f>
        <v/>
      </c>
      <c r="P74" s="14" t="n"/>
    </row>
    <row r="75" ht="22" customHeight="1">
      <c r="A75" s="12" t="n"/>
      <c r="B75" s="13" t="n"/>
      <c r="C75" s="12" t="n"/>
      <c r="D75" s="12" t="n"/>
      <c r="E75" s="12" t="n"/>
      <c r="F75" s="14" t="n"/>
      <c r="G75" s="12" t="n"/>
      <c r="H75" s="12" t="n"/>
      <c r="I75" s="15" t="n"/>
      <c r="J75" s="16">
        <f>IF(OR($A75="",$E75=""),"",IFERROR(VLOOKUP($E75,Assumptions!$A$5:$B$8,2,FALSE),""))</f>
        <v/>
      </c>
      <c r="K75" s="17">
        <f>IF(OR($A75="",$B75="",$J75=""),"",IFERROR($B75+$J75,""))</f>
        <v/>
      </c>
      <c r="L75" s="12" t="n"/>
      <c r="M75" s="13" t="n"/>
      <c r="N75" s="16">
        <f>IF(OR($A75="",$B75=""),"",IF($L75="Completed",IF($M75="","",MAX(0,$M75-$B75)),MAX(0,TODAY()-$B75)))</f>
        <v/>
      </c>
      <c r="O75" s="5">
        <f>IF($A75="","",IF($L75="Completed",IF($M75="","Check completion date",IF($M75&lt;$B75,"Check completion date",IF($K75="","Check target",IF($M75&lt;=$K75,"Completed by target","Completed after target")))),IF($L75="Cancelled","Closed - cancelled",IF($K75="","Check target",IF(TODAY()&gt;$K75,"Past target",IF(TODAY()=$K75,"Due today",IF($K75-TODAY()&lt;=Assumptions!$J$5,"Due soon","On track")))))))</f>
        <v/>
      </c>
      <c r="P75" s="14" t="n"/>
    </row>
    <row r="76" ht="22" customHeight="1">
      <c r="A76" s="12" t="n"/>
      <c r="B76" s="13" t="n"/>
      <c r="C76" s="12" t="n"/>
      <c r="D76" s="12" t="n"/>
      <c r="E76" s="12" t="n"/>
      <c r="F76" s="14" t="n"/>
      <c r="G76" s="12" t="n"/>
      <c r="H76" s="12" t="n"/>
      <c r="I76" s="15" t="n"/>
      <c r="J76" s="18">
        <f>IF(OR($A76="",$E76=""),"",IFERROR(VLOOKUP($E76,Assumptions!$A$5:$B$8,2,FALSE),""))</f>
        <v/>
      </c>
      <c r="K76" s="19">
        <f>IF(OR($A76="",$B76="",$J76=""),"",IFERROR($B76+$J76,""))</f>
        <v/>
      </c>
      <c r="L76" s="12" t="n"/>
      <c r="M76" s="13" t="n"/>
      <c r="N76" s="18">
        <f>IF(OR($A76="",$B76=""),"",IF($L76="Completed",IF($M76="","",MAX(0,$M76-$B76)),MAX(0,TODAY()-$B76)))</f>
        <v/>
      </c>
      <c r="O76" s="3">
        <f>IF($A76="","",IF($L76="Completed",IF($M76="","Check completion date",IF($M76&lt;$B76,"Check completion date",IF($K76="","Check target",IF($M76&lt;=$K76,"Completed by target","Completed after target")))),IF($L76="Cancelled","Closed - cancelled",IF($K76="","Check target",IF(TODAY()&gt;$K76,"Past target",IF(TODAY()=$K76,"Due today",IF($K76-TODAY()&lt;=Assumptions!$J$5,"Due soon","On track")))))))</f>
        <v/>
      </c>
      <c r="P76" s="14" t="n"/>
    </row>
    <row r="77" ht="22" customHeight="1">
      <c r="A77" s="12" t="n"/>
      <c r="B77" s="13" t="n"/>
      <c r="C77" s="12" t="n"/>
      <c r="D77" s="12" t="n"/>
      <c r="E77" s="12" t="n"/>
      <c r="F77" s="14" t="n"/>
      <c r="G77" s="12" t="n"/>
      <c r="H77" s="12" t="n"/>
      <c r="I77" s="15" t="n"/>
      <c r="J77" s="16">
        <f>IF(OR($A77="",$E77=""),"",IFERROR(VLOOKUP($E77,Assumptions!$A$5:$B$8,2,FALSE),""))</f>
        <v/>
      </c>
      <c r="K77" s="17">
        <f>IF(OR($A77="",$B77="",$J77=""),"",IFERROR($B77+$J77,""))</f>
        <v/>
      </c>
      <c r="L77" s="12" t="n"/>
      <c r="M77" s="13" t="n"/>
      <c r="N77" s="16">
        <f>IF(OR($A77="",$B77=""),"",IF($L77="Completed",IF($M77="","",MAX(0,$M77-$B77)),MAX(0,TODAY()-$B77)))</f>
        <v/>
      </c>
      <c r="O77" s="5">
        <f>IF($A77="","",IF($L77="Completed",IF($M77="","Check completion date",IF($M77&lt;$B77,"Check completion date",IF($K77="","Check target",IF($M77&lt;=$K77,"Completed by target","Completed after target")))),IF($L77="Cancelled","Closed - cancelled",IF($K77="","Check target",IF(TODAY()&gt;$K77,"Past target",IF(TODAY()=$K77,"Due today",IF($K77-TODAY()&lt;=Assumptions!$J$5,"Due soon","On track")))))))</f>
        <v/>
      </c>
      <c r="P77" s="14" t="n"/>
    </row>
    <row r="78" ht="22" customHeight="1">
      <c r="A78" s="12" t="n"/>
      <c r="B78" s="13" t="n"/>
      <c r="C78" s="12" t="n"/>
      <c r="D78" s="12" t="n"/>
      <c r="E78" s="12" t="n"/>
      <c r="F78" s="14" t="n"/>
      <c r="G78" s="12" t="n"/>
      <c r="H78" s="12" t="n"/>
      <c r="I78" s="15" t="n"/>
      <c r="J78" s="18">
        <f>IF(OR($A78="",$E78=""),"",IFERROR(VLOOKUP($E78,Assumptions!$A$5:$B$8,2,FALSE),""))</f>
        <v/>
      </c>
      <c r="K78" s="19">
        <f>IF(OR($A78="",$B78="",$J78=""),"",IFERROR($B78+$J78,""))</f>
        <v/>
      </c>
      <c r="L78" s="12" t="n"/>
      <c r="M78" s="13" t="n"/>
      <c r="N78" s="18">
        <f>IF(OR($A78="",$B78=""),"",IF($L78="Completed",IF($M78="","",MAX(0,$M78-$B78)),MAX(0,TODAY()-$B78)))</f>
        <v/>
      </c>
      <c r="O78" s="3">
        <f>IF($A78="","",IF($L78="Completed",IF($M78="","Check completion date",IF($M78&lt;$B78,"Check completion date",IF($K78="","Check target",IF($M78&lt;=$K78,"Completed by target","Completed after target")))),IF($L78="Cancelled","Closed - cancelled",IF($K78="","Check target",IF(TODAY()&gt;$K78,"Past target",IF(TODAY()=$K78,"Due today",IF($K78-TODAY()&lt;=Assumptions!$J$5,"Due soon","On track")))))))</f>
        <v/>
      </c>
      <c r="P78" s="14" t="n"/>
    </row>
    <row r="79" ht="22" customHeight="1">
      <c r="A79" s="12" t="n"/>
      <c r="B79" s="13" t="n"/>
      <c r="C79" s="12" t="n"/>
      <c r="D79" s="12" t="n"/>
      <c r="E79" s="12" t="n"/>
      <c r="F79" s="14" t="n"/>
      <c r="G79" s="12" t="n"/>
      <c r="H79" s="12" t="n"/>
      <c r="I79" s="15" t="n"/>
      <c r="J79" s="16">
        <f>IF(OR($A79="",$E79=""),"",IFERROR(VLOOKUP($E79,Assumptions!$A$5:$B$8,2,FALSE),""))</f>
        <v/>
      </c>
      <c r="K79" s="17">
        <f>IF(OR($A79="",$B79="",$J79=""),"",IFERROR($B79+$J79,""))</f>
        <v/>
      </c>
      <c r="L79" s="12" t="n"/>
      <c r="M79" s="13" t="n"/>
      <c r="N79" s="16">
        <f>IF(OR($A79="",$B79=""),"",IF($L79="Completed",IF($M79="","",MAX(0,$M79-$B79)),MAX(0,TODAY()-$B79)))</f>
        <v/>
      </c>
      <c r="O79" s="5">
        <f>IF($A79="","",IF($L79="Completed",IF($M79="","Check completion date",IF($M79&lt;$B79,"Check completion date",IF($K79="","Check target",IF($M79&lt;=$K79,"Completed by target","Completed after target")))),IF($L79="Cancelled","Closed - cancelled",IF($K79="","Check target",IF(TODAY()&gt;$K79,"Past target",IF(TODAY()=$K79,"Due today",IF($K79-TODAY()&lt;=Assumptions!$J$5,"Due soon","On track")))))))</f>
        <v/>
      </c>
      <c r="P79" s="14" t="n"/>
    </row>
    <row r="80" ht="22" customHeight="1">
      <c r="A80" s="12" t="n"/>
      <c r="B80" s="13" t="n"/>
      <c r="C80" s="12" t="n"/>
      <c r="D80" s="12" t="n"/>
      <c r="E80" s="12" t="n"/>
      <c r="F80" s="14" t="n"/>
      <c r="G80" s="12" t="n"/>
      <c r="H80" s="12" t="n"/>
      <c r="I80" s="15" t="n"/>
      <c r="J80" s="18">
        <f>IF(OR($A80="",$E80=""),"",IFERROR(VLOOKUP($E80,Assumptions!$A$5:$B$8,2,FALSE),""))</f>
        <v/>
      </c>
      <c r="K80" s="19">
        <f>IF(OR($A80="",$B80="",$J80=""),"",IFERROR($B80+$J80,""))</f>
        <v/>
      </c>
      <c r="L80" s="12" t="n"/>
      <c r="M80" s="13" t="n"/>
      <c r="N80" s="18">
        <f>IF(OR($A80="",$B80=""),"",IF($L80="Completed",IF($M80="","",MAX(0,$M80-$B80)),MAX(0,TODAY()-$B80)))</f>
        <v/>
      </c>
      <c r="O80" s="3">
        <f>IF($A80="","",IF($L80="Completed",IF($M80="","Check completion date",IF($M80&lt;$B80,"Check completion date",IF($K80="","Check target",IF($M80&lt;=$K80,"Completed by target","Completed after target")))),IF($L80="Cancelled","Closed - cancelled",IF($K80="","Check target",IF(TODAY()&gt;$K80,"Past target",IF(TODAY()=$K80,"Due today",IF($K80-TODAY()&lt;=Assumptions!$J$5,"Due soon","On track")))))))</f>
        <v/>
      </c>
      <c r="P80" s="14" t="n"/>
    </row>
    <row r="81" ht="22" customHeight="1">
      <c r="A81" s="12" t="n"/>
      <c r="B81" s="13" t="n"/>
      <c r="C81" s="12" t="n"/>
      <c r="D81" s="12" t="n"/>
      <c r="E81" s="12" t="n"/>
      <c r="F81" s="14" t="n"/>
      <c r="G81" s="12" t="n"/>
      <c r="H81" s="12" t="n"/>
      <c r="I81" s="15" t="n"/>
      <c r="J81" s="16">
        <f>IF(OR($A81="",$E81=""),"",IFERROR(VLOOKUP($E81,Assumptions!$A$5:$B$8,2,FALSE),""))</f>
        <v/>
      </c>
      <c r="K81" s="17">
        <f>IF(OR($A81="",$B81="",$J81=""),"",IFERROR($B81+$J81,""))</f>
        <v/>
      </c>
      <c r="L81" s="12" t="n"/>
      <c r="M81" s="13" t="n"/>
      <c r="N81" s="16">
        <f>IF(OR($A81="",$B81=""),"",IF($L81="Completed",IF($M81="","",MAX(0,$M81-$B81)),MAX(0,TODAY()-$B81)))</f>
        <v/>
      </c>
      <c r="O81" s="5">
        <f>IF($A81="","",IF($L81="Completed",IF($M81="","Check completion date",IF($M81&lt;$B81,"Check completion date",IF($K81="","Check target",IF($M81&lt;=$K81,"Completed by target","Completed after target")))),IF($L81="Cancelled","Closed - cancelled",IF($K81="","Check target",IF(TODAY()&gt;$K81,"Past target",IF(TODAY()=$K81,"Due today",IF($K81-TODAY()&lt;=Assumptions!$J$5,"Due soon","On track")))))))</f>
        <v/>
      </c>
      <c r="P81" s="14" t="n"/>
    </row>
    <row r="82" ht="22" customHeight="1">
      <c r="A82" s="12" t="n"/>
      <c r="B82" s="13" t="n"/>
      <c r="C82" s="12" t="n"/>
      <c r="D82" s="12" t="n"/>
      <c r="E82" s="12" t="n"/>
      <c r="F82" s="14" t="n"/>
      <c r="G82" s="12" t="n"/>
      <c r="H82" s="12" t="n"/>
      <c r="I82" s="15" t="n"/>
      <c r="J82" s="18">
        <f>IF(OR($A82="",$E82=""),"",IFERROR(VLOOKUP($E82,Assumptions!$A$5:$B$8,2,FALSE),""))</f>
        <v/>
      </c>
      <c r="K82" s="19">
        <f>IF(OR($A82="",$B82="",$J82=""),"",IFERROR($B82+$J82,""))</f>
        <v/>
      </c>
      <c r="L82" s="12" t="n"/>
      <c r="M82" s="13" t="n"/>
      <c r="N82" s="18">
        <f>IF(OR($A82="",$B82=""),"",IF($L82="Completed",IF($M82="","",MAX(0,$M82-$B82)),MAX(0,TODAY()-$B82)))</f>
        <v/>
      </c>
      <c r="O82" s="3">
        <f>IF($A82="","",IF($L82="Completed",IF($M82="","Check completion date",IF($M82&lt;$B82,"Check completion date",IF($K82="","Check target",IF($M82&lt;=$K82,"Completed by target","Completed after target")))),IF($L82="Cancelled","Closed - cancelled",IF($K82="","Check target",IF(TODAY()&gt;$K82,"Past target",IF(TODAY()=$K82,"Due today",IF($K82-TODAY()&lt;=Assumptions!$J$5,"Due soon","On track")))))))</f>
        <v/>
      </c>
      <c r="P82" s="14" t="n"/>
    </row>
    <row r="83" ht="22" customHeight="1">
      <c r="A83" s="12" t="n"/>
      <c r="B83" s="13" t="n"/>
      <c r="C83" s="12" t="n"/>
      <c r="D83" s="12" t="n"/>
      <c r="E83" s="12" t="n"/>
      <c r="F83" s="14" t="n"/>
      <c r="G83" s="12" t="n"/>
      <c r="H83" s="12" t="n"/>
      <c r="I83" s="15" t="n"/>
      <c r="J83" s="16">
        <f>IF(OR($A83="",$E83=""),"",IFERROR(VLOOKUP($E83,Assumptions!$A$5:$B$8,2,FALSE),""))</f>
        <v/>
      </c>
      <c r="K83" s="17">
        <f>IF(OR($A83="",$B83="",$J83=""),"",IFERROR($B83+$J83,""))</f>
        <v/>
      </c>
      <c r="L83" s="12" t="n"/>
      <c r="M83" s="13" t="n"/>
      <c r="N83" s="16">
        <f>IF(OR($A83="",$B83=""),"",IF($L83="Completed",IF($M83="","",MAX(0,$M83-$B83)),MAX(0,TODAY()-$B83)))</f>
        <v/>
      </c>
      <c r="O83" s="5">
        <f>IF($A83="","",IF($L83="Completed",IF($M83="","Check completion date",IF($M83&lt;$B83,"Check completion date",IF($K83="","Check target",IF($M83&lt;=$K83,"Completed by target","Completed after target")))),IF($L83="Cancelled","Closed - cancelled",IF($K83="","Check target",IF(TODAY()&gt;$K83,"Past target",IF(TODAY()=$K83,"Due today",IF($K83-TODAY()&lt;=Assumptions!$J$5,"Due soon","On track")))))))</f>
        <v/>
      </c>
      <c r="P83" s="14" t="n"/>
    </row>
    <row r="84" ht="22" customHeight="1">
      <c r="A84" s="12" t="n"/>
      <c r="B84" s="13" t="n"/>
      <c r="C84" s="12" t="n"/>
      <c r="D84" s="12" t="n"/>
      <c r="E84" s="12" t="n"/>
      <c r="F84" s="14" t="n"/>
      <c r="G84" s="12" t="n"/>
      <c r="H84" s="12" t="n"/>
      <c r="I84" s="15" t="n"/>
      <c r="J84" s="18">
        <f>IF(OR($A84="",$E84=""),"",IFERROR(VLOOKUP($E84,Assumptions!$A$5:$B$8,2,FALSE),""))</f>
        <v/>
      </c>
      <c r="K84" s="19">
        <f>IF(OR($A84="",$B84="",$J84=""),"",IFERROR($B84+$J84,""))</f>
        <v/>
      </c>
      <c r="L84" s="12" t="n"/>
      <c r="M84" s="13" t="n"/>
      <c r="N84" s="18">
        <f>IF(OR($A84="",$B84=""),"",IF($L84="Completed",IF($M84="","",MAX(0,$M84-$B84)),MAX(0,TODAY()-$B84)))</f>
        <v/>
      </c>
      <c r="O84" s="3">
        <f>IF($A84="","",IF($L84="Completed",IF($M84="","Check completion date",IF($M84&lt;$B84,"Check completion date",IF($K84="","Check target",IF($M84&lt;=$K84,"Completed by target","Completed after target")))),IF($L84="Cancelled","Closed - cancelled",IF($K84="","Check target",IF(TODAY()&gt;$K84,"Past target",IF(TODAY()=$K84,"Due today",IF($K84-TODAY()&lt;=Assumptions!$J$5,"Due soon","On track")))))))</f>
        <v/>
      </c>
      <c r="P84" s="14" t="n"/>
    </row>
    <row r="85" ht="22" customHeight="1">
      <c r="A85" s="12" t="n"/>
      <c r="B85" s="13" t="n"/>
      <c r="C85" s="12" t="n"/>
      <c r="D85" s="12" t="n"/>
      <c r="E85" s="12" t="n"/>
      <c r="F85" s="14" t="n"/>
      <c r="G85" s="12" t="n"/>
      <c r="H85" s="12" t="n"/>
      <c r="I85" s="15" t="n"/>
      <c r="J85" s="16">
        <f>IF(OR($A85="",$E85=""),"",IFERROR(VLOOKUP($E85,Assumptions!$A$5:$B$8,2,FALSE),""))</f>
        <v/>
      </c>
      <c r="K85" s="17">
        <f>IF(OR($A85="",$B85="",$J85=""),"",IFERROR($B85+$J85,""))</f>
        <v/>
      </c>
      <c r="L85" s="12" t="n"/>
      <c r="M85" s="13" t="n"/>
      <c r="N85" s="16">
        <f>IF(OR($A85="",$B85=""),"",IF($L85="Completed",IF($M85="","",MAX(0,$M85-$B85)),MAX(0,TODAY()-$B85)))</f>
        <v/>
      </c>
      <c r="O85" s="5">
        <f>IF($A85="","",IF($L85="Completed",IF($M85="","Check completion date",IF($M85&lt;$B85,"Check completion date",IF($K85="","Check target",IF($M85&lt;=$K85,"Completed by target","Completed after target")))),IF($L85="Cancelled","Closed - cancelled",IF($K85="","Check target",IF(TODAY()&gt;$K85,"Past target",IF(TODAY()=$K85,"Due today",IF($K85-TODAY()&lt;=Assumptions!$J$5,"Due soon","On track")))))))</f>
        <v/>
      </c>
      <c r="P85" s="14" t="n"/>
    </row>
    <row r="86" ht="22" customHeight="1">
      <c r="A86" s="12" t="n"/>
      <c r="B86" s="13" t="n"/>
      <c r="C86" s="12" t="n"/>
      <c r="D86" s="12" t="n"/>
      <c r="E86" s="12" t="n"/>
      <c r="F86" s="14" t="n"/>
      <c r="G86" s="12" t="n"/>
      <c r="H86" s="12" t="n"/>
      <c r="I86" s="15" t="n"/>
      <c r="J86" s="18">
        <f>IF(OR($A86="",$E86=""),"",IFERROR(VLOOKUP($E86,Assumptions!$A$5:$B$8,2,FALSE),""))</f>
        <v/>
      </c>
      <c r="K86" s="19">
        <f>IF(OR($A86="",$B86="",$J86=""),"",IFERROR($B86+$J86,""))</f>
        <v/>
      </c>
      <c r="L86" s="12" t="n"/>
      <c r="M86" s="13" t="n"/>
      <c r="N86" s="18">
        <f>IF(OR($A86="",$B86=""),"",IF($L86="Completed",IF($M86="","",MAX(0,$M86-$B86)),MAX(0,TODAY()-$B86)))</f>
        <v/>
      </c>
      <c r="O86" s="3">
        <f>IF($A86="","",IF($L86="Completed",IF($M86="","Check completion date",IF($M86&lt;$B86,"Check completion date",IF($K86="","Check target",IF($M86&lt;=$K86,"Completed by target","Completed after target")))),IF($L86="Cancelled","Closed - cancelled",IF($K86="","Check target",IF(TODAY()&gt;$K86,"Past target",IF(TODAY()=$K86,"Due today",IF($K86-TODAY()&lt;=Assumptions!$J$5,"Due soon","On track")))))))</f>
        <v/>
      </c>
      <c r="P86" s="14" t="n"/>
    </row>
    <row r="87" ht="22" customHeight="1">
      <c r="A87" s="12" t="n"/>
      <c r="B87" s="13" t="n"/>
      <c r="C87" s="12" t="n"/>
      <c r="D87" s="12" t="n"/>
      <c r="E87" s="12" t="n"/>
      <c r="F87" s="14" t="n"/>
      <c r="G87" s="12" t="n"/>
      <c r="H87" s="12" t="n"/>
      <c r="I87" s="15" t="n"/>
      <c r="J87" s="16">
        <f>IF(OR($A87="",$E87=""),"",IFERROR(VLOOKUP($E87,Assumptions!$A$5:$B$8,2,FALSE),""))</f>
        <v/>
      </c>
      <c r="K87" s="17">
        <f>IF(OR($A87="",$B87="",$J87=""),"",IFERROR($B87+$J87,""))</f>
        <v/>
      </c>
      <c r="L87" s="12" t="n"/>
      <c r="M87" s="13" t="n"/>
      <c r="N87" s="16">
        <f>IF(OR($A87="",$B87=""),"",IF($L87="Completed",IF($M87="","",MAX(0,$M87-$B87)),MAX(0,TODAY()-$B87)))</f>
        <v/>
      </c>
      <c r="O87" s="5">
        <f>IF($A87="","",IF($L87="Completed",IF($M87="","Check completion date",IF($M87&lt;$B87,"Check completion date",IF($K87="","Check target",IF($M87&lt;=$K87,"Completed by target","Completed after target")))),IF($L87="Cancelled","Closed - cancelled",IF($K87="","Check target",IF(TODAY()&gt;$K87,"Past target",IF(TODAY()=$K87,"Due today",IF($K87-TODAY()&lt;=Assumptions!$J$5,"Due soon","On track")))))))</f>
        <v/>
      </c>
      <c r="P87" s="14" t="n"/>
    </row>
    <row r="88" ht="22" customHeight="1">
      <c r="A88" s="12" t="n"/>
      <c r="B88" s="13" t="n"/>
      <c r="C88" s="12" t="n"/>
      <c r="D88" s="12" t="n"/>
      <c r="E88" s="12" t="n"/>
      <c r="F88" s="14" t="n"/>
      <c r="G88" s="12" t="n"/>
      <c r="H88" s="12" t="n"/>
      <c r="I88" s="15" t="n"/>
      <c r="J88" s="18">
        <f>IF(OR($A88="",$E88=""),"",IFERROR(VLOOKUP($E88,Assumptions!$A$5:$B$8,2,FALSE),""))</f>
        <v/>
      </c>
      <c r="K88" s="19">
        <f>IF(OR($A88="",$B88="",$J88=""),"",IFERROR($B88+$J88,""))</f>
        <v/>
      </c>
      <c r="L88" s="12" t="n"/>
      <c r="M88" s="13" t="n"/>
      <c r="N88" s="18">
        <f>IF(OR($A88="",$B88=""),"",IF($L88="Completed",IF($M88="","",MAX(0,$M88-$B88)),MAX(0,TODAY()-$B88)))</f>
        <v/>
      </c>
      <c r="O88" s="3">
        <f>IF($A88="","",IF($L88="Completed",IF($M88="","Check completion date",IF($M88&lt;$B88,"Check completion date",IF($K88="","Check target",IF($M88&lt;=$K88,"Completed by target","Completed after target")))),IF($L88="Cancelled","Closed - cancelled",IF($K88="","Check target",IF(TODAY()&gt;$K88,"Past target",IF(TODAY()=$K88,"Due today",IF($K88-TODAY()&lt;=Assumptions!$J$5,"Due soon","On track")))))))</f>
        <v/>
      </c>
      <c r="P88" s="14" t="n"/>
    </row>
    <row r="89" ht="22" customHeight="1">
      <c r="A89" s="12" t="n"/>
      <c r="B89" s="13" t="n"/>
      <c r="C89" s="12" t="n"/>
      <c r="D89" s="12" t="n"/>
      <c r="E89" s="12" t="n"/>
      <c r="F89" s="14" t="n"/>
      <c r="G89" s="12" t="n"/>
      <c r="H89" s="12" t="n"/>
      <c r="I89" s="15" t="n"/>
      <c r="J89" s="16">
        <f>IF(OR($A89="",$E89=""),"",IFERROR(VLOOKUP($E89,Assumptions!$A$5:$B$8,2,FALSE),""))</f>
        <v/>
      </c>
      <c r="K89" s="17">
        <f>IF(OR($A89="",$B89="",$J89=""),"",IFERROR($B89+$J89,""))</f>
        <v/>
      </c>
      <c r="L89" s="12" t="n"/>
      <c r="M89" s="13" t="n"/>
      <c r="N89" s="16">
        <f>IF(OR($A89="",$B89=""),"",IF($L89="Completed",IF($M89="","",MAX(0,$M89-$B89)),MAX(0,TODAY()-$B89)))</f>
        <v/>
      </c>
      <c r="O89" s="5">
        <f>IF($A89="","",IF($L89="Completed",IF($M89="","Check completion date",IF($M89&lt;$B89,"Check completion date",IF($K89="","Check target",IF($M89&lt;=$K89,"Completed by target","Completed after target")))),IF($L89="Cancelled","Closed - cancelled",IF($K89="","Check target",IF(TODAY()&gt;$K89,"Past target",IF(TODAY()=$K89,"Due today",IF($K89-TODAY()&lt;=Assumptions!$J$5,"Due soon","On track")))))))</f>
        <v/>
      </c>
      <c r="P89" s="14" t="n"/>
    </row>
    <row r="90" ht="22" customHeight="1">
      <c r="A90" s="12" t="n"/>
      <c r="B90" s="13" t="n"/>
      <c r="C90" s="12" t="n"/>
      <c r="D90" s="12" t="n"/>
      <c r="E90" s="12" t="n"/>
      <c r="F90" s="14" t="n"/>
      <c r="G90" s="12" t="n"/>
      <c r="H90" s="12" t="n"/>
      <c r="I90" s="15" t="n"/>
      <c r="J90" s="18">
        <f>IF(OR($A90="",$E90=""),"",IFERROR(VLOOKUP($E90,Assumptions!$A$5:$B$8,2,FALSE),""))</f>
        <v/>
      </c>
      <c r="K90" s="19">
        <f>IF(OR($A90="",$B90="",$J90=""),"",IFERROR($B90+$J90,""))</f>
        <v/>
      </c>
      <c r="L90" s="12" t="n"/>
      <c r="M90" s="13" t="n"/>
      <c r="N90" s="18">
        <f>IF(OR($A90="",$B90=""),"",IF($L90="Completed",IF($M90="","",MAX(0,$M90-$B90)),MAX(0,TODAY()-$B90)))</f>
        <v/>
      </c>
      <c r="O90" s="3">
        <f>IF($A90="","",IF($L90="Completed",IF($M90="","Check completion date",IF($M90&lt;$B90,"Check completion date",IF($K90="","Check target",IF($M90&lt;=$K90,"Completed by target","Completed after target")))),IF($L90="Cancelled","Closed - cancelled",IF($K90="","Check target",IF(TODAY()&gt;$K90,"Past target",IF(TODAY()=$K90,"Due today",IF($K90-TODAY()&lt;=Assumptions!$J$5,"Due soon","On track")))))))</f>
        <v/>
      </c>
      <c r="P90" s="14" t="n"/>
    </row>
    <row r="91" ht="22" customHeight="1">
      <c r="A91" s="12" t="n"/>
      <c r="B91" s="13" t="n"/>
      <c r="C91" s="12" t="n"/>
      <c r="D91" s="12" t="n"/>
      <c r="E91" s="12" t="n"/>
      <c r="F91" s="14" t="n"/>
      <c r="G91" s="12" t="n"/>
      <c r="H91" s="12" t="n"/>
      <c r="I91" s="15" t="n"/>
      <c r="J91" s="16">
        <f>IF(OR($A91="",$E91=""),"",IFERROR(VLOOKUP($E91,Assumptions!$A$5:$B$8,2,FALSE),""))</f>
        <v/>
      </c>
      <c r="K91" s="17">
        <f>IF(OR($A91="",$B91="",$J91=""),"",IFERROR($B91+$J91,""))</f>
        <v/>
      </c>
      <c r="L91" s="12" t="n"/>
      <c r="M91" s="13" t="n"/>
      <c r="N91" s="16">
        <f>IF(OR($A91="",$B91=""),"",IF($L91="Completed",IF($M91="","",MAX(0,$M91-$B91)),MAX(0,TODAY()-$B91)))</f>
        <v/>
      </c>
      <c r="O91" s="5">
        <f>IF($A91="","",IF($L91="Completed",IF($M91="","Check completion date",IF($M91&lt;$B91,"Check completion date",IF($K91="","Check target",IF($M91&lt;=$K91,"Completed by target","Completed after target")))),IF($L91="Cancelled","Closed - cancelled",IF($K91="","Check target",IF(TODAY()&gt;$K91,"Past target",IF(TODAY()=$K91,"Due today",IF($K91-TODAY()&lt;=Assumptions!$J$5,"Due soon","On track")))))))</f>
        <v/>
      </c>
      <c r="P91" s="14" t="n"/>
    </row>
    <row r="92" ht="22" customHeight="1">
      <c r="A92" s="12" t="n"/>
      <c r="B92" s="13" t="n"/>
      <c r="C92" s="12" t="n"/>
      <c r="D92" s="12" t="n"/>
      <c r="E92" s="12" t="n"/>
      <c r="F92" s="14" t="n"/>
      <c r="G92" s="12" t="n"/>
      <c r="H92" s="12" t="n"/>
      <c r="I92" s="15" t="n"/>
      <c r="J92" s="18">
        <f>IF(OR($A92="",$E92=""),"",IFERROR(VLOOKUP($E92,Assumptions!$A$5:$B$8,2,FALSE),""))</f>
        <v/>
      </c>
      <c r="K92" s="19">
        <f>IF(OR($A92="",$B92="",$J92=""),"",IFERROR($B92+$J92,""))</f>
        <v/>
      </c>
      <c r="L92" s="12" t="n"/>
      <c r="M92" s="13" t="n"/>
      <c r="N92" s="18">
        <f>IF(OR($A92="",$B92=""),"",IF($L92="Completed",IF($M92="","",MAX(0,$M92-$B92)),MAX(0,TODAY()-$B92)))</f>
        <v/>
      </c>
      <c r="O92" s="3">
        <f>IF($A92="","",IF($L92="Completed",IF($M92="","Check completion date",IF($M92&lt;$B92,"Check completion date",IF($K92="","Check target",IF($M92&lt;=$K92,"Completed by target","Completed after target")))),IF($L92="Cancelled","Closed - cancelled",IF($K92="","Check target",IF(TODAY()&gt;$K92,"Past target",IF(TODAY()=$K92,"Due today",IF($K92-TODAY()&lt;=Assumptions!$J$5,"Due soon","On track")))))))</f>
        <v/>
      </c>
      <c r="P92" s="14" t="n"/>
    </row>
    <row r="93" ht="22" customHeight="1">
      <c r="A93" s="12" t="n"/>
      <c r="B93" s="13" t="n"/>
      <c r="C93" s="12" t="n"/>
      <c r="D93" s="12" t="n"/>
      <c r="E93" s="12" t="n"/>
      <c r="F93" s="14" t="n"/>
      <c r="G93" s="12" t="n"/>
      <c r="H93" s="12" t="n"/>
      <c r="I93" s="15" t="n"/>
      <c r="J93" s="16">
        <f>IF(OR($A93="",$E93=""),"",IFERROR(VLOOKUP($E93,Assumptions!$A$5:$B$8,2,FALSE),""))</f>
        <v/>
      </c>
      <c r="K93" s="17">
        <f>IF(OR($A93="",$B93="",$J93=""),"",IFERROR($B93+$J93,""))</f>
        <v/>
      </c>
      <c r="L93" s="12" t="n"/>
      <c r="M93" s="13" t="n"/>
      <c r="N93" s="16">
        <f>IF(OR($A93="",$B93=""),"",IF($L93="Completed",IF($M93="","",MAX(0,$M93-$B93)),MAX(0,TODAY()-$B93)))</f>
        <v/>
      </c>
      <c r="O93" s="5">
        <f>IF($A93="","",IF($L93="Completed",IF($M93="","Check completion date",IF($M93&lt;$B93,"Check completion date",IF($K93="","Check target",IF($M93&lt;=$K93,"Completed by target","Completed after target")))),IF($L93="Cancelled","Closed - cancelled",IF($K93="","Check target",IF(TODAY()&gt;$K93,"Past target",IF(TODAY()=$K93,"Due today",IF($K93-TODAY()&lt;=Assumptions!$J$5,"Due soon","On track")))))))</f>
        <v/>
      </c>
      <c r="P93" s="14" t="n"/>
    </row>
    <row r="94" ht="22" customHeight="1">
      <c r="A94" s="12" t="n"/>
      <c r="B94" s="13" t="n"/>
      <c r="C94" s="12" t="n"/>
      <c r="D94" s="12" t="n"/>
      <c r="E94" s="12" t="n"/>
      <c r="F94" s="14" t="n"/>
      <c r="G94" s="12" t="n"/>
      <c r="H94" s="12" t="n"/>
      <c r="I94" s="15" t="n"/>
      <c r="J94" s="18">
        <f>IF(OR($A94="",$E94=""),"",IFERROR(VLOOKUP($E94,Assumptions!$A$5:$B$8,2,FALSE),""))</f>
        <v/>
      </c>
      <c r="K94" s="19">
        <f>IF(OR($A94="",$B94="",$J94=""),"",IFERROR($B94+$J94,""))</f>
        <v/>
      </c>
      <c r="L94" s="12" t="n"/>
      <c r="M94" s="13" t="n"/>
      <c r="N94" s="18">
        <f>IF(OR($A94="",$B94=""),"",IF($L94="Completed",IF($M94="","",MAX(0,$M94-$B94)),MAX(0,TODAY()-$B94)))</f>
        <v/>
      </c>
      <c r="O94" s="3">
        <f>IF($A94="","",IF($L94="Completed",IF($M94="","Check completion date",IF($M94&lt;$B94,"Check completion date",IF($K94="","Check target",IF($M94&lt;=$K94,"Completed by target","Completed after target")))),IF($L94="Cancelled","Closed - cancelled",IF($K94="","Check target",IF(TODAY()&gt;$K94,"Past target",IF(TODAY()=$K94,"Due today",IF($K94-TODAY()&lt;=Assumptions!$J$5,"Due soon","On track")))))))</f>
        <v/>
      </c>
      <c r="P94" s="14" t="n"/>
    </row>
    <row r="95" ht="22" customHeight="1">
      <c r="A95" s="12" t="n"/>
      <c r="B95" s="13" t="n"/>
      <c r="C95" s="12" t="n"/>
      <c r="D95" s="12" t="n"/>
      <c r="E95" s="12" t="n"/>
      <c r="F95" s="14" t="n"/>
      <c r="G95" s="12" t="n"/>
      <c r="H95" s="12" t="n"/>
      <c r="I95" s="15" t="n"/>
      <c r="J95" s="16">
        <f>IF(OR($A95="",$E95=""),"",IFERROR(VLOOKUP($E95,Assumptions!$A$5:$B$8,2,FALSE),""))</f>
        <v/>
      </c>
      <c r="K95" s="17">
        <f>IF(OR($A95="",$B95="",$J95=""),"",IFERROR($B95+$J95,""))</f>
        <v/>
      </c>
      <c r="L95" s="12" t="n"/>
      <c r="M95" s="13" t="n"/>
      <c r="N95" s="16">
        <f>IF(OR($A95="",$B95=""),"",IF($L95="Completed",IF($M95="","",MAX(0,$M95-$B95)),MAX(0,TODAY()-$B95)))</f>
        <v/>
      </c>
      <c r="O95" s="5">
        <f>IF($A95="","",IF($L95="Completed",IF($M95="","Check completion date",IF($M95&lt;$B95,"Check completion date",IF($K95="","Check target",IF($M95&lt;=$K95,"Completed by target","Completed after target")))),IF($L95="Cancelled","Closed - cancelled",IF($K95="","Check target",IF(TODAY()&gt;$K95,"Past target",IF(TODAY()=$K95,"Due today",IF($K95-TODAY()&lt;=Assumptions!$J$5,"Due soon","On track")))))))</f>
        <v/>
      </c>
      <c r="P95" s="14" t="n"/>
    </row>
    <row r="96" ht="22" customHeight="1">
      <c r="A96" s="12" t="n"/>
      <c r="B96" s="13" t="n"/>
      <c r="C96" s="12" t="n"/>
      <c r="D96" s="12" t="n"/>
      <c r="E96" s="12" t="n"/>
      <c r="F96" s="14" t="n"/>
      <c r="G96" s="12" t="n"/>
      <c r="H96" s="12" t="n"/>
      <c r="I96" s="15" t="n"/>
      <c r="J96" s="18">
        <f>IF(OR($A96="",$E96=""),"",IFERROR(VLOOKUP($E96,Assumptions!$A$5:$B$8,2,FALSE),""))</f>
        <v/>
      </c>
      <c r="K96" s="19">
        <f>IF(OR($A96="",$B96="",$J96=""),"",IFERROR($B96+$J96,""))</f>
        <v/>
      </c>
      <c r="L96" s="12" t="n"/>
      <c r="M96" s="13" t="n"/>
      <c r="N96" s="18">
        <f>IF(OR($A96="",$B96=""),"",IF($L96="Completed",IF($M96="","",MAX(0,$M96-$B96)),MAX(0,TODAY()-$B96)))</f>
        <v/>
      </c>
      <c r="O96" s="3">
        <f>IF($A96="","",IF($L96="Completed",IF($M96="","Check completion date",IF($M96&lt;$B96,"Check completion date",IF($K96="","Check target",IF($M96&lt;=$K96,"Completed by target","Completed after target")))),IF($L96="Cancelled","Closed - cancelled",IF($K96="","Check target",IF(TODAY()&gt;$K96,"Past target",IF(TODAY()=$K96,"Due today",IF($K96-TODAY()&lt;=Assumptions!$J$5,"Due soon","On track")))))))</f>
        <v/>
      </c>
      <c r="P96" s="14" t="n"/>
    </row>
    <row r="97" ht="22" customHeight="1">
      <c r="A97" s="12" t="n"/>
      <c r="B97" s="13" t="n"/>
      <c r="C97" s="12" t="n"/>
      <c r="D97" s="12" t="n"/>
      <c r="E97" s="12" t="n"/>
      <c r="F97" s="14" t="n"/>
      <c r="G97" s="12" t="n"/>
      <c r="H97" s="12" t="n"/>
      <c r="I97" s="15" t="n"/>
      <c r="J97" s="16">
        <f>IF(OR($A97="",$E97=""),"",IFERROR(VLOOKUP($E97,Assumptions!$A$5:$B$8,2,FALSE),""))</f>
        <v/>
      </c>
      <c r="K97" s="17">
        <f>IF(OR($A97="",$B97="",$J97=""),"",IFERROR($B97+$J97,""))</f>
        <v/>
      </c>
      <c r="L97" s="12" t="n"/>
      <c r="M97" s="13" t="n"/>
      <c r="N97" s="16">
        <f>IF(OR($A97="",$B97=""),"",IF($L97="Completed",IF($M97="","",MAX(0,$M97-$B97)),MAX(0,TODAY()-$B97)))</f>
        <v/>
      </c>
      <c r="O97" s="5">
        <f>IF($A97="","",IF($L97="Completed",IF($M97="","Check completion date",IF($M97&lt;$B97,"Check completion date",IF($K97="","Check target",IF($M97&lt;=$K97,"Completed by target","Completed after target")))),IF($L97="Cancelled","Closed - cancelled",IF($K97="","Check target",IF(TODAY()&gt;$K97,"Past target",IF(TODAY()=$K97,"Due today",IF($K97-TODAY()&lt;=Assumptions!$J$5,"Due soon","On track")))))))</f>
        <v/>
      </c>
      <c r="P97" s="14" t="n"/>
    </row>
    <row r="98" ht="22" customHeight="1">
      <c r="A98" s="12" t="n"/>
      <c r="B98" s="13" t="n"/>
      <c r="C98" s="12" t="n"/>
      <c r="D98" s="12" t="n"/>
      <c r="E98" s="12" t="n"/>
      <c r="F98" s="14" t="n"/>
      <c r="G98" s="12" t="n"/>
      <c r="H98" s="12" t="n"/>
      <c r="I98" s="15" t="n"/>
      <c r="J98" s="18">
        <f>IF(OR($A98="",$E98=""),"",IFERROR(VLOOKUP($E98,Assumptions!$A$5:$B$8,2,FALSE),""))</f>
        <v/>
      </c>
      <c r="K98" s="19">
        <f>IF(OR($A98="",$B98="",$J98=""),"",IFERROR($B98+$J98,""))</f>
        <v/>
      </c>
      <c r="L98" s="12" t="n"/>
      <c r="M98" s="13" t="n"/>
      <c r="N98" s="18">
        <f>IF(OR($A98="",$B98=""),"",IF($L98="Completed",IF($M98="","",MAX(0,$M98-$B98)),MAX(0,TODAY()-$B98)))</f>
        <v/>
      </c>
      <c r="O98" s="3">
        <f>IF($A98="","",IF($L98="Completed",IF($M98="","Check completion date",IF($M98&lt;$B98,"Check completion date",IF($K98="","Check target",IF($M98&lt;=$K98,"Completed by target","Completed after target")))),IF($L98="Cancelled","Closed - cancelled",IF($K98="","Check target",IF(TODAY()&gt;$K98,"Past target",IF(TODAY()=$K98,"Due today",IF($K98-TODAY()&lt;=Assumptions!$J$5,"Due soon","On track")))))))</f>
        <v/>
      </c>
      <c r="P98" s="14" t="n"/>
    </row>
    <row r="99" ht="22" customHeight="1">
      <c r="A99" s="12" t="n"/>
      <c r="B99" s="13" t="n"/>
      <c r="C99" s="12" t="n"/>
      <c r="D99" s="12" t="n"/>
      <c r="E99" s="12" t="n"/>
      <c r="F99" s="14" t="n"/>
      <c r="G99" s="12" t="n"/>
      <c r="H99" s="12" t="n"/>
      <c r="I99" s="15" t="n"/>
      <c r="J99" s="16">
        <f>IF(OR($A99="",$E99=""),"",IFERROR(VLOOKUP($E99,Assumptions!$A$5:$B$8,2,FALSE),""))</f>
        <v/>
      </c>
      <c r="K99" s="17">
        <f>IF(OR($A99="",$B99="",$J99=""),"",IFERROR($B99+$J99,""))</f>
        <v/>
      </c>
      <c r="L99" s="12" t="n"/>
      <c r="M99" s="13" t="n"/>
      <c r="N99" s="16">
        <f>IF(OR($A99="",$B99=""),"",IF($L99="Completed",IF($M99="","",MAX(0,$M99-$B99)),MAX(0,TODAY()-$B99)))</f>
        <v/>
      </c>
      <c r="O99" s="5">
        <f>IF($A99="","",IF($L99="Completed",IF($M99="","Check completion date",IF($M99&lt;$B99,"Check completion date",IF($K99="","Check target",IF($M99&lt;=$K99,"Completed by target","Completed after target")))),IF($L99="Cancelled","Closed - cancelled",IF($K99="","Check target",IF(TODAY()&gt;$K99,"Past target",IF(TODAY()=$K99,"Due today",IF($K99-TODAY()&lt;=Assumptions!$J$5,"Due soon","On track")))))))</f>
        <v/>
      </c>
      <c r="P99" s="14" t="n"/>
    </row>
    <row r="100" ht="22" customHeight="1">
      <c r="A100" s="12" t="n"/>
      <c r="B100" s="13" t="n"/>
      <c r="C100" s="12" t="n"/>
      <c r="D100" s="12" t="n"/>
      <c r="E100" s="12" t="n"/>
      <c r="F100" s="14" t="n"/>
      <c r="G100" s="12" t="n"/>
      <c r="H100" s="12" t="n"/>
      <c r="I100" s="15" t="n"/>
      <c r="J100" s="18">
        <f>IF(OR($A100="",$E100=""),"",IFERROR(VLOOKUP($E100,Assumptions!$A$5:$B$8,2,FALSE),""))</f>
        <v/>
      </c>
      <c r="K100" s="19">
        <f>IF(OR($A100="",$B100="",$J100=""),"",IFERROR($B100+$J100,""))</f>
        <v/>
      </c>
      <c r="L100" s="12" t="n"/>
      <c r="M100" s="13" t="n"/>
      <c r="N100" s="18">
        <f>IF(OR($A100="",$B100=""),"",IF($L100="Completed",IF($M100="","",MAX(0,$M100-$B100)),MAX(0,TODAY()-$B100)))</f>
        <v/>
      </c>
      <c r="O100" s="3">
        <f>IF($A100="","",IF($L100="Completed",IF($M100="","Check completion date",IF($M100&lt;$B100,"Check completion date",IF($K100="","Check target",IF($M100&lt;=$K100,"Completed by target","Completed after target")))),IF($L100="Cancelled","Closed - cancelled",IF($K100="","Check target",IF(TODAY()&gt;$K100,"Past target",IF(TODAY()=$K100,"Due today",IF($K100-TODAY()&lt;=Assumptions!$J$5,"Due soon","On track")))))))</f>
        <v/>
      </c>
      <c r="P100" s="14" t="n"/>
    </row>
    <row r="101" ht="22" customHeight="1">
      <c r="A101" s="12" t="n"/>
      <c r="B101" s="13" t="n"/>
      <c r="C101" s="12" t="n"/>
      <c r="D101" s="12" t="n"/>
      <c r="E101" s="12" t="n"/>
      <c r="F101" s="14" t="n"/>
      <c r="G101" s="12" t="n"/>
      <c r="H101" s="12" t="n"/>
      <c r="I101" s="15" t="n"/>
      <c r="J101" s="16">
        <f>IF(OR($A101="",$E101=""),"",IFERROR(VLOOKUP($E101,Assumptions!$A$5:$B$8,2,FALSE),""))</f>
        <v/>
      </c>
      <c r="K101" s="17">
        <f>IF(OR($A101="",$B101="",$J101=""),"",IFERROR($B101+$J101,""))</f>
        <v/>
      </c>
      <c r="L101" s="12" t="n"/>
      <c r="M101" s="13" t="n"/>
      <c r="N101" s="16">
        <f>IF(OR($A101="",$B101=""),"",IF($L101="Completed",IF($M101="","",MAX(0,$M101-$B101)),MAX(0,TODAY()-$B101)))</f>
        <v/>
      </c>
      <c r="O101" s="5">
        <f>IF($A101="","",IF($L101="Completed",IF($M101="","Check completion date",IF($M101&lt;$B101,"Check completion date",IF($K101="","Check target",IF($M101&lt;=$K101,"Completed by target","Completed after target")))),IF($L101="Cancelled","Closed - cancelled",IF($K101="","Check target",IF(TODAY()&gt;$K101,"Past target",IF(TODAY()=$K101,"Due today",IF($K101-TODAY()&lt;=Assumptions!$J$5,"Due soon","On track")))))))</f>
        <v/>
      </c>
      <c r="P101" s="14" t="n"/>
    </row>
    <row r="102" ht="22" customHeight="1">
      <c r="A102" s="12" t="n"/>
      <c r="B102" s="13" t="n"/>
      <c r="C102" s="12" t="n"/>
      <c r="D102" s="12" t="n"/>
      <c r="E102" s="12" t="n"/>
      <c r="F102" s="14" t="n"/>
      <c r="G102" s="12" t="n"/>
      <c r="H102" s="12" t="n"/>
      <c r="I102" s="15" t="n"/>
      <c r="J102" s="18">
        <f>IF(OR($A102="",$E102=""),"",IFERROR(VLOOKUP($E102,Assumptions!$A$5:$B$8,2,FALSE),""))</f>
        <v/>
      </c>
      <c r="K102" s="19">
        <f>IF(OR($A102="",$B102="",$J102=""),"",IFERROR($B102+$J102,""))</f>
        <v/>
      </c>
      <c r="L102" s="12" t="n"/>
      <c r="M102" s="13" t="n"/>
      <c r="N102" s="18">
        <f>IF(OR($A102="",$B102=""),"",IF($L102="Completed",IF($M102="","",MAX(0,$M102-$B102)),MAX(0,TODAY()-$B102)))</f>
        <v/>
      </c>
      <c r="O102" s="3">
        <f>IF($A102="","",IF($L102="Completed",IF($M102="","Check completion date",IF($M102&lt;$B102,"Check completion date",IF($K102="","Check target",IF($M102&lt;=$K102,"Completed by target","Completed after target")))),IF($L102="Cancelled","Closed - cancelled",IF($K102="","Check target",IF(TODAY()&gt;$K102,"Past target",IF(TODAY()=$K102,"Due today",IF($K102-TODAY()&lt;=Assumptions!$J$5,"Due soon","On track")))))))</f>
        <v/>
      </c>
      <c r="P102" s="14" t="n"/>
    </row>
    <row r="103" ht="22" customHeight="1">
      <c r="A103" s="12" t="n"/>
      <c r="B103" s="13" t="n"/>
      <c r="C103" s="12" t="n"/>
      <c r="D103" s="12" t="n"/>
      <c r="E103" s="12" t="n"/>
      <c r="F103" s="14" t="n"/>
      <c r="G103" s="12" t="n"/>
      <c r="H103" s="12" t="n"/>
      <c r="I103" s="15" t="n"/>
      <c r="J103" s="16">
        <f>IF(OR($A103="",$E103=""),"",IFERROR(VLOOKUP($E103,Assumptions!$A$5:$B$8,2,FALSE),""))</f>
        <v/>
      </c>
      <c r="K103" s="17">
        <f>IF(OR($A103="",$B103="",$J103=""),"",IFERROR($B103+$J103,""))</f>
        <v/>
      </c>
      <c r="L103" s="12" t="n"/>
      <c r="M103" s="13" t="n"/>
      <c r="N103" s="16">
        <f>IF(OR($A103="",$B103=""),"",IF($L103="Completed",IF($M103="","",MAX(0,$M103-$B103)),MAX(0,TODAY()-$B103)))</f>
        <v/>
      </c>
      <c r="O103" s="5">
        <f>IF($A103="","",IF($L103="Completed",IF($M103="","Check completion date",IF($M103&lt;$B103,"Check completion date",IF($K103="","Check target",IF($M103&lt;=$K103,"Completed by target","Completed after target")))),IF($L103="Cancelled","Closed - cancelled",IF($K103="","Check target",IF(TODAY()&gt;$K103,"Past target",IF(TODAY()=$K103,"Due today",IF($K103-TODAY()&lt;=Assumptions!$J$5,"Due soon","On track")))))))</f>
        <v/>
      </c>
      <c r="P103" s="14" t="n"/>
    </row>
    <row r="104" ht="22" customHeight="1">
      <c r="A104" s="12" t="n"/>
      <c r="B104" s="13" t="n"/>
      <c r="C104" s="12" t="n"/>
      <c r="D104" s="12" t="n"/>
      <c r="E104" s="12" t="n"/>
      <c r="F104" s="14" t="n"/>
      <c r="G104" s="12" t="n"/>
      <c r="H104" s="12" t="n"/>
      <c r="I104" s="15" t="n"/>
      <c r="J104" s="18">
        <f>IF(OR($A104="",$E104=""),"",IFERROR(VLOOKUP($E104,Assumptions!$A$5:$B$8,2,FALSE),""))</f>
        <v/>
      </c>
      <c r="K104" s="19">
        <f>IF(OR($A104="",$B104="",$J104=""),"",IFERROR($B104+$J104,""))</f>
        <v/>
      </c>
      <c r="L104" s="12" t="n"/>
      <c r="M104" s="13" t="n"/>
      <c r="N104" s="18">
        <f>IF(OR($A104="",$B104=""),"",IF($L104="Completed",IF($M104="","",MAX(0,$M104-$B104)),MAX(0,TODAY()-$B104)))</f>
        <v/>
      </c>
      <c r="O104" s="3">
        <f>IF($A104="","",IF($L104="Completed",IF($M104="","Check completion date",IF($M104&lt;$B104,"Check completion date",IF($K104="","Check target",IF($M104&lt;=$K104,"Completed by target","Completed after target")))),IF($L104="Cancelled","Closed - cancelled",IF($K104="","Check target",IF(TODAY()&gt;$K104,"Past target",IF(TODAY()=$K104,"Due today",IF($K104-TODAY()&lt;=Assumptions!$J$5,"Due soon","On track")))))))</f>
        <v/>
      </c>
      <c r="P104" s="14" t="n"/>
    </row>
  </sheetData>
  <autoFilter ref="A4:P104"/>
  <mergeCells count="1">
    <mergeCell ref="A1:P1"/>
  </mergeCells>
  <conditionalFormatting sqref="A5:P104">
    <cfRule type="expression" priority="1" dxfId="0">
      <formula>AND($A5&lt;&gt;"",COUNTIF($A$5:$A$104,$A5)&gt;1)</formula>
    </cfRule>
  </conditionalFormatting>
  <conditionalFormatting sqref="G5:G104">
    <cfRule type="expression" priority="2" dxfId="0">
      <formula>OR($G5="Not started",$G5="Pending")</formula>
    </cfRule>
  </conditionalFormatting>
  <conditionalFormatting sqref="M5:M104">
    <cfRule type="expression" priority="3" dxfId="0">
      <formula>AND($A5&lt;&gt;"",$M5&lt;&gt;"",$B5&lt;&gt;"",$M5&lt;$B5)</formula>
    </cfRule>
  </conditionalFormatting>
  <conditionalFormatting sqref="O5:O104">
    <cfRule type="expression" priority="4" dxfId="0">
      <formula>OR($O5="Past target",$O5="Due today",$O5="Due soon",$O5="Completed after target",$O5="Check completion date",$O5="Check target")</formula>
    </cfRule>
    <cfRule type="expression" priority="5" dxfId="1">
      <formula>OR($O5="On track",$O5="Completed by target")</formula>
    </cfRule>
  </conditionalFormatting>
  <dataValidations count="7">
    <dataValidation sqref="A5:A104" showDropDown="0" showInputMessage="1" showErrorMessage="1" allowBlank="0" errorTitle="Duplicate request ID" error="Enter a unique request ID or leave the cell blank." promptTitle="Request ID" prompt="Use a unique administrative request ID." type="custom">
      <formula1>OR(A5="",COUNTIF($A$5:$A$104,A5)=1)</formula1>
    </dataValidation>
    <dataValidation sqref="B5:B104 M5:M104" showDropDown="0" showInputMessage="0" showErrorMessage="1" allowBlank="0" errorTitle="Date outside planning range" error="Enter a date within the editable planning limits on the Assumptions sheet." type="date" operator="between">
      <formula1>INDIRECT("Assumptions!$J$7")</formula1>
      <formula2>INDIRECT("Assumptions!$J$8")</formula2>
    </dataValidation>
    <dataValidation sqref="E5:E104" showDropDown="0" showInputMessage="0" showErrorMessage="1" allowBlank="0" errorTitle="Request type" error="Select a request type from the list." type="list">
      <formula1>INDIRECT("Assumptions!$A$5:$A$8")</formula1>
    </dataValidation>
    <dataValidation sqref="G5:G104" showDropDown="0" showInputMessage="0" showErrorMessage="1" allowBlank="0" errorTitle="Identity check" error="Select an identity check status from the list." type="list">
      <formula1>INDIRECT("Assumptions!$E$5:$E$8")</formula1>
    </dataValidation>
    <dataValidation sqref="H5:H104" showDropDown="0" showInputMessage="0" showErrorMessage="1" allowBlank="0" errorTitle="Assignment" error="Select a fictional team assignment from the list." type="list">
      <formula1>INDIRECT("Assumptions!$G$5:$G$8")</formula1>
    </dataValidation>
    <dataValidation sqref="I5:I104" showDropDown="0" showInputMessage="0" showErrorMessage="1" allowBlank="0" errorTitle="Priority" error="Select a priority from the list." type="list">
      <formula1>INDIRECT("Assumptions!$F$5:$F$7")</formula1>
    </dataValidation>
    <dataValidation sqref="L5:L104" showDropDown="0" showInputMessage="0" showErrorMessage="1" allowBlank="0" errorTitle="Request status" error="Select a status from the list." type="list">
      <formula1>INDIRECT("Assumptions!$D$5:$D$10")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" customWidth="1" min="3" max="3"/>
    <col width="22" customWidth="1" min="4" max="4"/>
    <col width="19" customWidth="1" min="5" max="5"/>
    <col width="13" customWidth="1" min="6" max="6"/>
    <col width="27" customWidth="1" min="7" max="7"/>
    <col width="3" customWidth="1" min="8" max="8"/>
    <col width="25" customWidth="1" min="9" max="9"/>
    <col width="18" customWidth="1" min="10" max="10"/>
  </cols>
  <sheetData>
    <row r="1" ht="28" customHeight="1">
      <c r="A1" s="1" t="inlineStr">
        <is>
          <t>Fictional Paws Pet Care — Register Assumptions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4" t="n"/>
    </row>
    <row r="2">
      <c r="A2" s="11" t="inlineStr">
        <is>
          <t>Editable values support internal planning only. Review targets and choices against your own business policies and circumstances.</t>
        </is>
      </c>
    </row>
    <row r="3">
      <c r="A3" s="20" t="inlineStr">
        <is>
          <t>Request Type Targets</t>
        </is>
      </c>
      <c r="D3" s="20" t="inlineStr">
        <is>
          <t>Stable Choice Lists</t>
        </is>
      </c>
      <c r="I3" s="20" t="inlineStr">
        <is>
          <t>Planning Limits</t>
        </is>
      </c>
    </row>
    <row r="4">
      <c r="A4" s="2" t="inlineStr">
        <is>
          <t>Request Type</t>
        </is>
      </c>
      <c r="B4" s="2" t="inlineStr">
        <is>
          <t>Planning Target Days</t>
        </is>
      </c>
      <c r="D4" s="2" t="inlineStr">
        <is>
          <t>Status</t>
        </is>
      </c>
      <c r="E4" s="2" t="inlineStr">
        <is>
          <t>Identity Check</t>
        </is>
      </c>
      <c r="F4" s="2" t="inlineStr">
        <is>
          <t>Priority</t>
        </is>
      </c>
      <c r="G4" s="2" t="inlineStr">
        <is>
          <t>Assigned To</t>
        </is>
      </c>
      <c r="I4" s="2" t="inlineStr">
        <is>
          <t>Limit</t>
        </is>
      </c>
      <c r="J4" s="2" t="inlineStr">
        <is>
          <t>Editable Value</t>
        </is>
      </c>
    </row>
    <row r="5">
      <c r="A5" s="12" t="inlineStr">
        <is>
          <t>Access</t>
        </is>
      </c>
      <c r="B5" s="21" t="n">
        <v>30</v>
      </c>
      <c r="D5" s="12" t="inlineStr">
        <is>
          <t>New</t>
        </is>
      </c>
      <c r="E5" s="12" t="inlineStr">
        <is>
          <t>Not started</t>
        </is>
      </c>
      <c r="F5" s="12" t="inlineStr">
        <is>
          <t>Low</t>
        </is>
      </c>
      <c r="G5" s="12" t="inlineStr">
        <is>
          <t>Fictional Team Member A</t>
        </is>
      </c>
      <c r="I5" s="5" t="inlineStr">
        <is>
          <t>Due soon window in days</t>
        </is>
      </c>
      <c r="J5" s="21" t="n">
        <v>3</v>
      </c>
    </row>
    <row r="6">
      <c r="A6" s="12" t="inlineStr">
        <is>
          <t>Correction</t>
        </is>
      </c>
      <c r="B6" s="21" t="n">
        <v>20</v>
      </c>
      <c r="D6" s="12" t="inlineStr">
        <is>
          <t>In Review</t>
        </is>
      </c>
      <c r="E6" s="12" t="inlineStr">
        <is>
          <t>Pending</t>
        </is>
      </c>
      <c r="F6" s="12" t="inlineStr">
        <is>
          <t>Normal</t>
        </is>
      </c>
      <c r="G6" s="12" t="inlineStr">
        <is>
          <t>Fictional Team Member B</t>
        </is>
      </c>
      <c r="I6" s="3" t="inlineStr">
        <is>
          <t>Maximum target days</t>
        </is>
      </c>
      <c r="J6" s="21" t="n">
        <v>365</v>
      </c>
    </row>
    <row r="7">
      <c r="A7" s="12" t="inlineStr">
        <is>
          <t>Deletion</t>
        </is>
      </c>
      <c r="B7" s="21" t="n">
        <v>30</v>
      </c>
      <c r="D7" s="12" t="inlineStr">
        <is>
          <t>Waiting on Requester</t>
        </is>
      </c>
      <c r="E7" s="12" t="inlineStr">
        <is>
          <t>Completed</t>
        </is>
      </c>
      <c r="F7" s="12" t="inlineStr">
        <is>
          <t>High</t>
        </is>
      </c>
      <c r="G7" s="12" t="inlineStr">
        <is>
          <t>Fictional Team Member C</t>
        </is>
      </c>
      <c r="I7" s="5" t="inlineStr">
        <is>
          <t>Earliest register date</t>
        </is>
      </c>
      <c r="J7" s="22" t="n">
        <v>44197</v>
      </c>
    </row>
    <row r="8">
      <c r="A8" s="12" t="inlineStr">
        <is>
          <t>Other</t>
        </is>
      </c>
      <c r="B8" s="21" t="n">
        <v>15</v>
      </c>
      <c r="D8" s="12" t="inlineStr">
        <is>
          <t>Ready to Close</t>
        </is>
      </c>
      <c r="E8" s="12" t="inlineStr">
        <is>
          <t>Exception noted</t>
        </is>
      </c>
      <c r="G8" s="12" t="inlineStr">
        <is>
          <t>Fictional Team Member D</t>
        </is>
      </c>
      <c r="I8" s="3" t="inlineStr">
        <is>
          <t>Latest planning date</t>
        </is>
      </c>
      <c r="J8" s="22" t="n">
        <v>47118</v>
      </c>
    </row>
    <row r="9">
      <c r="D9" s="12" t="inlineStr">
        <is>
          <t>Completed</t>
        </is>
      </c>
    </row>
    <row r="10">
      <c r="D10" s="12" t="inlineStr">
        <is>
          <t>Cancelled</t>
        </is>
      </c>
    </row>
  </sheetData>
  <autoFilter ref="A4:B8"/>
  <mergeCells count="1">
    <mergeCell ref="A1:J1"/>
  </mergeCells>
  <conditionalFormatting sqref="J7:J8">
    <cfRule type="expression" priority="1" dxfId="0">
      <formula>$J$7&gt;$J$8</formula>
    </cfRule>
  </conditionalFormatting>
  <dataValidations count="4">
    <dataValidation sqref="B5:B8" showDropDown="0" showInputMessage="0" showErrorMessage="1" allowBlank="0" errorTitle="Planning target days" error="Enter a whole number from 1 through the editable maximum target days." type="whole" operator="between">
      <formula1>1</formula1>
      <formula2>$J$6</formula2>
    </dataValidation>
    <dataValidation sqref="J5" showDropDown="0" showInputMessage="0" showErrorMessage="1" allowBlank="0" errorTitle="Due soon window" error="Enter a whole number from 0 through 30." type="whole" operator="between">
      <formula1>0</formula1>
      <formula2>30</formula2>
    </dataValidation>
    <dataValidation sqref="J6" showDropDown="0" showInputMessage="0" showErrorMessage="1" allowBlank="0" errorTitle="Maximum target days" error="Enter a whole number from 1 through 3,650." type="whole" operator="between">
      <formula1>1</formula1>
      <formula2>3650</formula2>
    </dataValidation>
    <dataValidation sqref="J7:J8" showDropDown="0" showInputMessage="0" showErrorMessage="1" allowBlank="0" errorTitle="Planning date limit" error="Enter a date from 01/01/2000 through 12/31/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Paws Pet Care</dc:creator>
  <dc:title xmlns:dc="http://purl.org/dc/elements/1.1/">Pet Privacy Request Register</dc:title>
  <dc:subject xmlns:dc="http://purl.org/dc/elements/1.1/">Administrative register for fictional pet privacy requests</dc:subject>
  <dcterms:created xmlns:dcterms="http://purl.org/dc/terms/" xmlns:xsi="http://www.w3.org/2001/XMLSchema-instance" xsi:type="dcterms:W3CDTF">2026-09-09T15:05:54Z</dcterms:created>
  <dcterms:modified xmlns:dcterms="http://purl.org/dc/terms/" xmlns:xsi="http://www.w3.org/2001/XMLSchema-instance" xsi:type="dcterms:W3CDTF">2026-09-09T15:05:54+00:00Z</dcterms:modified>
</cp:coreProperties>
</file>