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His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History'!$A$4:$M$104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0.##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F6F69"/>
      <sz val="9"/>
    </font>
    <font>
      <name val="Aptos"/>
      <b val="1"/>
      <color rgb="00142B2B"/>
      <sz val="10"/>
    </font>
    <font>
      <name val="Aptos"/>
      <color rgb="00142B2B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7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Entered Records by Service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'Summary'!$A$16:$A$22</f>
            </numRef>
          </cat>
          <val>
            <numRef>
              <f>'Summary'!$B$16:$B$22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22"/>
  <sheetViews>
    <sheetView showGridLines="0" tabSelected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2" customWidth="1" min="3" max="3"/>
    <col width="3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Pet Service History Tracker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3" t="inlineStr">
        <is>
          <t>Indicators use the fictional sample records below and update from entered service history.</t>
        </is>
      </c>
    </row>
    <row r="3">
      <c r="A3" s="4" t="inlineStr">
        <is>
          <t>As of</t>
        </is>
      </c>
      <c r="B3" s="5">
        <f>TODAY()</f>
        <v/>
      </c>
    </row>
    <row r="4"/>
    <row r="5">
      <c r="A5" s="6" t="inlineStr">
        <is>
          <t>Indicator</t>
        </is>
      </c>
      <c r="B5" s="6" t="inlineStr">
        <is>
          <t>Value</t>
        </is>
      </c>
      <c r="C5" s="6" t="inlineStr">
        <is>
          <t>Booking Context</t>
        </is>
      </c>
    </row>
    <row r="6" ht="30" customHeight="1">
      <c r="A6" s="7" t="inlineStr">
        <is>
          <t>Entered records</t>
        </is>
      </c>
      <c r="B6" s="8">
        <f>COUNTIF('Service History'!$A$5:$A$104,"&lt;&gt;")</f>
        <v/>
      </c>
      <c r="C6" s="9" t="inlineStr">
        <is>
          <t>Counts service IDs entered in the prepared history range.</t>
        </is>
      </c>
    </row>
    <row r="7" ht="30" customHeight="1">
      <c r="A7" s="10" t="inlineStr">
        <is>
          <t>Completed services</t>
        </is>
      </c>
      <c r="B7" s="11">
        <f>COUNTIF('Service History'!$K$5:$K$104,"Completed")</f>
        <v/>
      </c>
      <c r="C7" s="12" t="inlineStr">
        <is>
          <t>Counts records marked Completed.</t>
        </is>
      </c>
    </row>
    <row r="8" ht="30" customHeight="1">
      <c r="A8" s="7" t="inlineStr">
        <is>
          <t>Records with human-check prompts</t>
        </is>
      </c>
      <c r="B8" s="8">
        <f>COUNTIF('Service History'!$M$5:$M$104,"&lt;&gt;")</f>
        <v/>
      </c>
      <c r="C8" s="9" t="inlineStr">
        <is>
          <t>Prompts identify status, outcome, or booking-context items for review.</t>
        </is>
      </c>
    </row>
    <row r="9" ht="30" customHeight="1">
      <c r="A9" s="10" t="inlineStr">
        <is>
          <t>Completed amount</t>
        </is>
      </c>
      <c r="B9" s="13">
        <f>IF(B7=0,"",SUMIF('Service History'!$K$5:$K$104,"Completed",'Service History'!$H$5:$H$104))</f>
        <v/>
      </c>
      <c r="C9" s="12" t="inlineStr">
        <is>
          <t>Sums entered amounts only for Completed records.</t>
        </is>
      </c>
    </row>
    <row r="10" ht="30" customHeight="1">
      <c r="A10" s="7" t="inlineStr">
        <is>
          <t>Completion rate</t>
        </is>
      </c>
      <c r="B10" s="14">
        <f>IFERROR(B7/B6,"")</f>
        <v/>
      </c>
      <c r="C10" s="9" t="inlineStr">
        <is>
          <t>Completed records divided by all entered records.</t>
        </is>
      </c>
    </row>
    <row r="11" ht="30" customHeight="1">
      <c r="A11" s="10" t="inlineStr">
        <is>
          <t>Latest service date</t>
        </is>
      </c>
      <c r="B11" s="15">
        <f>IF(COUNT('Service History'!$B$5:INDEX('Service History'!$B:$B,104))=0,"",MAX('Service History'!$B$5:INDEX('Service History'!$B:$B,104)))</f>
        <v/>
      </c>
      <c r="C11" s="12" t="inlineStr">
        <is>
          <t>Most recent entered service date.</t>
        </is>
      </c>
    </row>
    <row r="12" ht="30" customHeight="1">
      <c r="A12" s="7" t="inlineStr">
        <is>
          <t>Context reviews in lead window</t>
        </is>
      </c>
      <c r="B12" s="8">
        <f>IF(B6=0,"",COUNTIFS('Service History'!$K$5:$K$104,"Completed",'Service History'!$L$5:$L$104,"&gt;="&amp;TODAY(),'Service History'!$L$5:$L$104,"&lt;="&amp;TODAY()+Assumptions!$K$7))</f>
        <v/>
      </c>
      <c r="C12" s="9" t="inlineStr">
        <is>
          <t>Completed records with a context review date inside the editable lead window.</t>
        </is>
      </c>
    </row>
    <row r="13" ht="30" customHeight="1">
      <c r="A13" s="10" t="inlineStr">
        <is>
          <t>Client follow-up outcomes</t>
        </is>
      </c>
      <c r="B13" s="11">
        <f>IF(B6=0,"",COUNTIF('Service History'!$J$5:$J$104,"Client follow-up requested"))</f>
        <v/>
      </c>
      <c r="C13" s="12" t="inlineStr">
        <is>
          <t>Counts outcomes explicitly entered with a follow-up request.</t>
        </is>
      </c>
    </row>
    <row r="14"/>
    <row r="15">
      <c r="A15" s="6" t="inlineStr">
        <is>
          <t>Service Type</t>
        </is>
      </c>
      <c r="B15" s="6" t="inlineStr">
        <is>
          <t>Entered Records</t>
        </is>
      </c>
    </row>
    <row r="16">
      <c r="A16" s="8">
        <f>Assumptions!A4</f>
        <v/>
      </c>
      <c r="B16" s="16">
        <f>COUNTIF('Service History'!$E$5:$E$104,A16)</f>
        <v/>
      </c>
    </row>
    <row r="17">
      <c r="A17" s="11">
        <f>Assumptions!A5</f>
        <v/>
      </c>
      <c r="B17" s="17">
        <f>COUNTIF('Service History'!$E$5:$E$104,A17)</f>
        <v/>
      </c>
    </row>
    <row r="18">
      <c r="A18" s="8">
        <f>Assumptions!A6</f>
        <v/>
      </c>
      <c r="B18" s="16">
        <f>COUNTIF('Service History'!$E$5:$E$104,A18)</f>
        <v/>
      </c>
    </row>
    <row r="19">
      <c r="A19" s="11">
        <f>Assumptions!A7</f>
        <v/>
      </c>
      <c r="B19" s="17">
        <f>COUNTIF('Service History'!$E$5:$E$104,A19)</f>
        <v/>
      </c>
    </row>
    <row r="20">
      <c r="A20" s="8">
        <f>Assumptions!A8</f>
        <v/>
      </c>
      <c r="B20" s="16">
        <f>COUNTIF('Service History'!$E$5:$E$104,A20)</f>
        <v/>
      </c>
    </row>
    <row r="21">
      <c r="A21" s="11">
        <f>Assumptions!A9</f>
        <v/>
      </c>
      <c r="B21" s="17">
        <f>COUNTIF('Service History'!$E$5:$E$104,A21)</f>
        <v/>
      </c>
    </row>
    <row r="22">
      <c r="A22" s="8">
        <f>Assumptions!A10</f>
        <v/>
      </c>
      <c r="B22" s="16">
        <f>COUNTIF('Service History'!$E$5:$E$104,A22)</f>
        <v/>
      </c>
    </row>
  </sheetData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M104"/>
  <sheetViews>
    <sheetView showGridLines="0" tabSelected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2" customWidth="1" min="4" max="4"/>
    <col width="18" customWidth="1" min="5" max="5"/>
    <col width="34" customWidth="1" min="6" max="6"/>
    <col width="11" customWidth="1" min="7" max="7"/>
    <col width="13" customWidth="1" min="8" max="8"/>
    <col width="20" customWidth="1" min="9" max="9"/>
    <col width="28" customWidth="1" min="10" max="10"/>
    <col width="15" customWidth="1" min="11" max="11"/>
    <col width="20" customWidth="1" min="12" max="12"/>
    <col width="21" customWidth="1" min="13" max="13"/>
  </cols>
  <sheetData>
    <row r="1" ht="30" customHeight="1">
      <c r="A1" s="1" t="inlineStr">
        <is>
          <t>Service History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3" t="inlineStr">
        <is>
          <t>FIC identifiers and all example transactions are fictional. Replace yellow cells with business records.</t>
        </is>
      </c>
      <c r="J2" s="18" t="inlineStr">
        <is>
          <t>Yellow cells are editable.</t>
        </is>
      </c>
    </row>
    <row r="3"/>
    <row r="4" ht="34" customHeight="1">
      <c r="A4" s="19" t="inlineStr">
        <is>
          <t>Service ID</t>
        </is>
      </c>
      <c r="B4" s="19" t="inlineStr">
        <is>
          <t>Service Date</t>
        </is>
      </c>
      <c r="C4" s="19" t="inlineStr">
        <is>
          <t>Client ID</t>
        </is>
      </c>
      <c r="D4" s="19" t="inlineStr">
        <is>
          <t>Pet ID</t>
        </is>
      </c>
      <c r="E4" s="19" t="inlineStr">
        <is>
          <t>Service Type</t>
        </is>
      </c>
      <c r="F4" s="19" t="inlineStr">
        <is>
          <t>Service Description</t>
        </is>
      </c>
      <c r="G4" s="19" t="inlineStr">
        <is>
          <t>Quantity</t>
        </is>
      </c>
      <c r="H4" s="19" t="inlineStr">
        <is>
          <t>Amount</t>
        </is>
      </c>
      <c r="I4" s="19" t="inlineStr">
        <is>
          <t>Provider</t>
        </is>
      </c>
      <c r="J4" s="19" t="inlineStr">
        <is>
          <t>Outcome</t>
        </is>
      </c>
      <c r="K4" s="19" t="inlineStr">
        <is>
          <t>Status</t>
        </is>
      </c>
      <c r="L4" s="19" t="inlineStr">
        <is>
          <t>Context Review Date</t>
        </is>
      </c>
      <c r="M4" s="19" t="inlineStr">
        <is>
          <t>Human-Check Prompt</t>
        </is>
      </c>
    </row>
    <row r="5" ht="28" customHeight="1">
      <c r="A5" s="20" t="inlineStr">
        <is>
          <t>SV-FIC-001</t>
        </is>
      </c>
      <c r="B5" s="21" t="n">
        <v>46064</v>
      </c>
      <c r="C5" s="20" t="inlineStr">
        <is>
          <t>CL-FIC-001</t>
        </is>
      </c>
      <c r="D5" s="20" t="inlineStr">
        <is>
          <t>PET-FIC-BISCUIT</t>
        </is>
      </c>
      <c r="E5" s="20" t="inlineStr">
        <is>
          <t>Bath &amp; Brush</t>
        </is>
      </c>
      <c r="F5" s="22" t="inlineStr">
        <is>
          <t>Loose-hair cleanup noted</t>
        </is>
      </c>
      <c r="G5" s="29" t="n">
        <v>1</v>
      </c>
      <c r="H5" s="24" t="n">
        <v>48</v>
      </c>
      <c r="I5" s="20" t="inlineStr">
        <is>
          <t>Grooming Team A</t>
        </is>
      </c>
      <c r="J5" s="22" t="inlineStr">
        <is>
          <t>Completed as planned</t>
        </is>
      </c>
      <c r="K5" s="20" t="inlineStr">
        <is>
          <t>Completed</t>
        </is>
      </c>
      <c r="L5" s="15">
        <f>IF(OR($A5="",$B5="",$E5=""),"",IFERROR($B5+VLOOKUP($E5,Assumptions!$A$4:$B$10,2,FALSE),""))</f>
        <v/>
      </c>
      <c r="M5" s="11">
        <f>IF($A5="","",IF($K5&lt;&gt;"Completed","Check status",IF($J5="","Check outcome",IF($J5="Client follow-up requested","Human follow-up",IF($L5="","Check service type",IF($L5&lt;=TODAY(),"Review history",IF($L5&lt;=TODAY()+Assumptions!$K$7,"Review soon","")))))))</f>
        <v/>
      </c>
    </row>
    <row r="6" ht="28" customHeight="1">
      <c r="A6" s="20" t="inlineStr">
        <is>
          <t>SV-FIC-002</t>
        </is>
      </c>
      <c r="B6" s="21" t="n">
        <v>46089</v>
      </c>
      <c r="C6" s="20" t="inlineStr">
        <is>
          <t>CL-FIC-002</t>
        </is>
      </c>
      <c r="D6" s="20" t="inlineStr">
        <is>
          <t>PET-FIC-MAPLE</t>
        </is>
      </c>
      <c r="E6" s="20" t="inlineStr">
        <is>
          <t>Nail Trim</t>
        </is>
      </c>
      <c r="F6" s="22" t="inlineStr">
        <is>
          <t>Front-paw trim requested</t>
        </is>
      </c>
      <c r="G6" s="29" t="n">
        <v>1</v>
      </c>
      <c r="H6" s="24" t="n">
        <v>22</v>
      </c>
      <c r="I6" s="20" t="inlineStr">
        <is>
          <t>Grooming Team B</t>
        </is>
      </c>
      <c r="J6" s="22" t="inlineStr">
        <is>
          <t>Completed as planned</t>
        </is>
      </c>
      <c r="K6" s="20" t="inlineStr">
        <is>
          <t>Completed</t>
        </is>
      </c>
      <c r="L6" s="25">
        <f>IF(OR($A6="",$B6="",$E6=""),"",IFERROR($B6+VLOOKUP($E6,Assumptions!$A$4:$B$10,2,FALSE),""))</f>
        <v/>
      </c>
      <c r="M6" s="8">
        <f>IF($A6="","",IF($K6&lt;&gt;"Completed","Check status",IF($J6="","Check outcome",IF($J6="Client follow-up requested","Human follow-up",IF($L6="","Check service type",IF($L6&lt;=TODAY(),"Review history",IF($L6&lt;=TODAY()+Assumptions!$K$7,"Review soon","")))))))</f>
        <v/>
      </c>
    </row>
    <row r="7" ht="28" customHeight="1">
      <c r="A7" s="20" t="inlineStr">
        <is>
          <t>SV-FIC-003</t>
        </is>
      </c>
      <c r="B7" s="21" t="n">
        <v>46114</v>
      </c>
      <c r="C7" s="20" t="inlineStr">
        <is>
          <t>CL-FIC-003</t>
        </is>
      </c>
      <c r="D7" s="20" t="inlineStr">
        <is>
          <t>PET-FIC-JUNIPER</t>
        </is>
      </c>
      <c r="E7" s="20" t="inlineStr">
        <is>
          <t>Daycare</t>
        </is>
      </c>
      <c r="F7" s="22" t="inlineStr">
        <is>
          <t>Afternoon pickup window used</t>
        </is>
      </c>
      <c r="G7" s="29" t="n">
        <v>1</v>
      </c>
      <c r="H7" s="24" t="n">
        <v>38</v>
      </c>
      <c r="I7" s="20" t="inlineStr">
        <is>
          <t>Care Team A</t>
        </is>
      </c>
      <c r="J7" s="22" t="inlineStr">
        <is>
          <t>Schedule adjustment noted</t>
        </is>
      </c>
      <c r="K7" s="20" t="inlineStr">
        <is>
          <t>Completed</t>
        </is>
      </c>
      <c r="L7" s="15">
        <f>IF(OR($A7="",$B7="",$E7=""),"",IFERROR($B7+VLOOKUP($E7,Assumptions!$A$4:$B$10,2,FALSE),""))</f>
        <v/>
      </c>
      <c r="M7" s="11">
        <f>IF($A7="","",IF($K7&lt;&gt;"Completed","Check status",IF($J7="","Check outcome",IF($J7="Client follow-up requested","Human follow-up",IF($L7="","Check service type",IF($L7&lt;=TODAY(),"Review history",IF($L7&lt;=TODAY()+Assumptions!$K$7,"Review soon","")))))))</f>
        <v/>
      </c>
    </row>
    <row r="8" ht="28" customHeight="1">
      <c r="A8" s="20" t="inlineStr">
        <is>
          <t>SV-FIC-004</t>
        </is>
      </c>
      <c r="B8" s="21" t="n">
        <v>46142</v>
      </c>
      <c r="C8" s="20" t="inlineStr">
        <is>
          <t>CL-FIC-001</t>
        </is>
      </c>
      <c r="D8" s="20" t="inlineStr">
        <is>
          <t>PET-FIC-BISCUIT</t>
        </is>
      </c>
      <c r="E8" s="20" t="inlineStr">
        <is>
          <t>Haircut</t>
        </is>
      </c>
      <c r="F8" s="22" t="inlineStr">
        <is>
          <t>Face trim kept minimal</t>
        </is>
      </c>
      <c r="G8" s="29" t="n">
        <v>1</v>
      </c>
      <c r="H8" s="24" t="n">
        <v>74</v>
      </c>
      <c r="I8" s="20" t="inlineStr">
        <is>
          <t>Grooming Team A</t>
        </is>
      </c>
      <c r="J8" s="22" t="inlineStr">
        <is>
          <t>Shorter session requested</t>
        </is>
      </c>
      <c r="K8" s="20" t="inlineStr">
        <is>
          <t>Completed</t>
        </is>
      </c>
      <c r="L8" s="25">
        <f>IF(OR($A8="",$B8="",$E8=""),"",IFERROR($B8+VLOOKUP($E8,Assumptions!$A$4:$B$10,2,FALSE),""))</f>
        <v/>
      </c>
      <c r="M8" s="8">
        <f>IF($A8="","",IF($K8&lt;&gt;"Completed","Check status",IF($J8="","Check outcome",IF($J8="Client follow-up requested","Human follow-up",IF($L8="","Check service type",IF($L8&lt;=TODAY(),"Review history",IF($L8&lt;=TODAY()+Assumptions!$K$7,"Review soon","")))))))</f>
        <v/>
      </c>
    </row>
    <row r="9" ht="28" customHeight="1">
      <c r="A9" s="20" t="inlineStr">
        <is>
          <t>SV-FIC-005</t>
        </is>
      </c>
      <c r="B9" s="21" t="n">
        <v>46169</v>
      </c>
      <c r="C9" s="20" t="inlineStr">
        <is>
          <t>CL-FIC-004</t>
        </is>
      </c>
      <c r="D9" s="20" t="inlineStr">
        <is>
          <t>PET-FIC-ORBIT</t>
        </is>
      </c>
      <c r="E9" s="20" t="inlineStr">
        <is>
          <t>Boarding</t>
        </is>
      </c>
      <c r="F9" s="22" t="inlineStr">
        <is>
          <t>Three-night stay; own blanket logged</t>
        </is>
      </c>
      <c r="G9" s="29" t="n">
        <v>3</v>
      </c>
      <c r="H9" s="24" t="n">
        <v>180</v>
      </c>
      <c r="I9" s="20" t="inlineStr">
        <is>
          <t>Care Team B</t>
        </is>
      </c>
      <c r="J9" s="22" t="inlineStr">
        <is>
          <t>Completed as planned</t>
        </is>
      </c>
      <c r="K9" s="20" t="inlineStr">
        <is>
          <t>Completed</t>
        </is>
      </c>
      <c r="L9" s="15">
        <f>IF(OR($A9="",$B9="",$E9=""),"",IFERROR($B9+VLOOKUP($E9,Assumptions!$A$4:$B$10,2,FALSE),""))</f>
        <v/>
      </c>
      <c r="M9" s="11">
        <f>IF($A9="","",IF($K9&lt;&gt;"Completed","Check status",IF($J9="","Check outcome",IF($J9="Client follow-up requested","Human follow-up",IF($L9="","Check service type",IF($L9&lt;=TODAY(),"Review history",IF($L9&lt;=TODAY()+Assumptions!$K$7,"Review soon","")))))))</f>
        <v/>
      </c>
    </row>
    <row r="10" ht="28" customHeight="1">
      <c r="A10" s="20" t="inlineStr">
        <is>
          <t>SV-FIC-006</t>
        </is>
      </c>
      <c r="B10" s="21" t="n">
        <v>46196</v>
      </c>
      <c r="C10" s="20" t="inlineStr">
        <is>
          <t>CL-FIC-005</t>
        </is>
      </c>
      <c r="D10" s="20" t="inlineStr">
        <is>
          <t>PET-FIC-CLOVER</t>
        </is>
      </c>
      <c r="E10" s="20" t="inlineStr">
        <is>
          <t>Dog Walk</t>
        </is>
      </c>
      <c r="F10" s="22" t="inlineStr">
        <is>
          <t>One-hour neighborhood walk</t>
        </is>
      </c>
      <c r="G10" s="29" t="n">
        <v>1</v>
      </c>
      <c r="H10" s="24" t="n">
        <v>30</v>
      </c>
      <c r="I10" s="20" t="inlineStr">
        <is>
          <t>Walk Team A</t>
        </is>
      </c>
      <c r="J10" s="22" t="inlineStr">
        <is>
          <t>Schedule adjustment noted</t>
        </is>
      </c>
      <c r="K10" s="20" t="inlineStr">
        <is>
          <t>Completed</t>
        </is>
      </c>
      <c r="L10" s="25">
        <f>IF(OR($A10="",$B10="",$E10=""),"",IFERROR($B10+VLOOKUP($E10,Assumptions!$A$4:$B$10,2,FALSE),""))</f>
        <v/>
      </c>
      <c r="M10" s="8">
        <f>IF($A10="","",IF($K10&lt;&gt;"Completed","Check status",IF($J10="","Check outcome",IF($J10="Client follow-up requested","Human follow-up",IF($L10="","Check service type",IF($L10&lt;=TODAY(),"Review history",IF($L10&lt;=TODAY()+Assumptions!$K$7,"Review soon","")))))))</f>
        <v/>
      </c>
    </row>
    <row r="11" ht="28" customHeight="1">
      <c r="A11" s="20" t="inlineStr">
        <is>
          <t>SV-FIC-007</t>
        </is>
      </c>
      <c r="B11" s="21" t="n">
        <v>46222</v>
      </c>
      <c r="C11" s="20" t="inlineStr">
        <is>
          <t>CL-FIC-006</t>
        </is>
      </c>
      <c r="D11" s="20" t="inlineStr">
        <is>
          <t>PET-FIC-PIPPIN</t>
        </is>
      </c>
      <c r="E11" s="20" t="inlineStr">
        <is>
          <t>Pet Sitting</t>
        </is>
      </c>
      <c r="F11" s="22" t="inlineStr">
        <is>
          <t>Two home visits completed</t>
        </is>
      </c>
      <c r="G11" s="29" t="n">
        <v>2</v>
      </c>
      <c r="H11" s="24" t="n">
        <v>58</v>
      </c>
      <c r="I11" s="20" t="inlineStr">
        <is>
          <t>Sitting Team A</t>
        </is>
      </c>
      <c r="J11" s="22" t="inlineStr">
        <is>
          <t>Completed as planned</t>
        </is>
      </c>
      <c r="K11" s="20" t="inlineStr">
        <is>
          <t>Completed</t>
        </is>
      </c>
      <c r="L11" s="15">
        <f>IF(OR($A11="",$B11="",$E11=""),"",IFERROR($B11+VLOOKUP($E11,Assumptions!$A$4:$B$10,2,FALSE),""))</f>
        <v/>
      </c>
      <c r="M11" s="11">
        <f>IF($A11="","",IF($K11&lt;&gt;"Completed","Check status",IF($J11="","Check outcome",IF($J11="Client follow-up requested","Human follow-up",IF($L11="","Check service type",IF($L11&lt;=TODAY(),"Review history",IF($L11&lt;=TODAY()+Assumptions!$K$7,"Review soon","")))))))</f>
        <v/>
      </c>
    </row>
    <row r="12" ht="28" customHeight="1">
      <c r="A12" s="20" t="inlineStr">
        <is>
          <t>SV-FIC-008</t>
        </is>
      </c>
      <c r="B12" s="21" t="n">
        <v>46245</v>
      </c>
      <c r="C12" s="20" t="inlineStr">
        <is>
          <t>CL-FIC-002</t>
        </is>
      </c>
      <c r="D12" s="20" t="inlineStr">
        <is>
          <t>PET-FIC-MAPLE</t>
        </is>
      </c>
      <c r="E12" s="20" t="inlineStr">
        <is>
          <t>Bath &amp; Brush</t>
        </is>
      </c>
      <c r="F12" s="22" t="inlineStr">
        <is>
          <t>Unscented product preference logged</t>
        </is>
      </c>
      <c r="G12" s="29" t="n">
        <v>1</v>
      </c>
      <c r="H12" s="24" t="n">
        <v>52</v>
      </c>
      <c r="I12" s="20" t="inlineStr">
        <is>
          <t>Grooming Team B</t>
        </is>
      </c>
      <c r="J12" s="22" t="inlineStr">
        <is>
          <t>Client follow-up requested</t>
        </is>
      </c>
      <c r="K12" s="20" t="inlineStr">
        <is>
          <t>Completed</t>
        </is>
      </c>
      <c r="L12" s="25">
        <f>IF(OR($A12="",$B12="",$E12=""),"",IFERROR($B12+VLOOKUP($E12,Assumptions!$A$4:$B$10,2,FALSE),""))</f>
        <v/>
      </c>
      <c r="M12" s="8">
        <f>IF($A12="","",IF($K12&lt;&gt;"Completed","Check status",IF($J12="","Check outcome",IF($J12="Client follow-up requested","Human follow-up",IF($L12="","Check service type",IF($L12&lt;=TODAY(),"Review history",IF($L12&lt;=TODAY()+Assumptions!$K$7,"Review soon","")))))))</f>
        <v/>
      </c>
    </row>
    <row r="13" ht="28" customHeight="1">
      <c r="A13" s="20" t="inlineStr">
        <is>
          <t>SV-FIC-009</t>
        </is>
      </c>
      <c r="B13" s="21" t="n">
        <v>46262</v>
      </c>
      <c r="C13" s="20" t="inlineStr">
        <is>
          <t>CL-FIC-003</t>
        </is>
      </c>
      <c r="D13" s="20" t="inlineStr">
        <is>
          <t>PET-FIC-JUNIPER</t>
        </is>
      </c>
      <c r="E13" s="20" t="inlineStr">
        <is>
          <t>Daycare</t>
        </is>
      </c>
      <c r="F13" s="22" t="inlineStr">
        <is>
          <t>Pickup timing needs confirmation</t>
        </is>
      </c>
      <c r="G13" s="29" t="n">
        <v>1</v>
      </c>
      <c r="H13" s="24" t="n">
        <v>38</v>
      </c>
      <c r="I13" s="20" t="inlineStr">
        <is>
          <t>Care Team A</t>
        </is>
      </c>
      <c r="J13" s="22" t="inlineStr">
        <is>
          <t>Client follow-up requested</t>
        </is>
      </c>
      <c r="K13" s="20" t="inlineStr">
        <is>
          <t>Needs review</t>
        </is>
      </c>
      <c r="L13" s="15">
        <f>IF(OR($A13="",$B13="",$E13=""),"",IFERROR($B13+VLOOKUP($E13,Assumptions!$A$4:$B$10,2,FALSE),""))</f>
        <v/>
      </c>
      <c r="M13" s="11">
        <f>IF($A13="","",IF($K13&lt;&gt;"Completed","Check status",IF($J13="","Check outcome",IF($J13="Client follow-up requested","Human follow-up",IF($L13="","Check service type",IF($L13&lt;=TODAY(),"Review history",IF($L13&lt;=TODAY()+Assumptions!$K$7,"Review soon","")))))))</f>
        <v/>
      </c>
    </row>
    <row r="14" ht="28" customHeight="1">
      <c r="A14" s="20" t="inlineStr">
        <is>
          <t>SV-FIC-010</t>
        </is>
      </c>
      <c r="B14" s="21" t="n">
        <v>46274</v>
      </c>
      <c r="C14" s="20" t="inlineStr">
        <is>
          <t>CL-FIC-007</t>
        </is>
      </c>
      <c r="D14" s="20" t="inlineStr">
        <is>
          <t>PET-FIC-ROCKET</t>
        </is>
      </c>
      <c r="E14" s="20" t="inlineStr">
        <is>
          <t>Nail Trim</t>
        </is>
      </c>
      <c r="F14" s="22" t="inlineStr">
        <is>
          <t>Visit canceled before service</t>
        </is>
      </c>
      <c r="G14" s="29" t="n">
        <v>1</v>
      </c>
      <c r="H14" s="24" t="n">
        <v>0</v>
      </c>
      <c r="I14" s="20" t="inlineStr">
        <is>
          <t>Grooming Team A</t>
        </is>
      </c>
      <c r="J14" s="22" t="inlineStr">
        <is>
          <t>No service outcome</t>
        </is>
      </c>
      <c r="K14" s="20" t="inlineStr">
        <is>
          <t>Canceled</t>
        </is>
      </c>
      <c r="L14" s="25">
        <f>IF(OR($A14="",$B14="",$E14=""),"",IFERROR($B14+VLOOKUP($E14,Assumptions!$A$4:$B$10,2,FALSE),""))</f>
        <v/>
      </c>
      <c r="M14" s="8">
        <f>IF($A14="","",IF($K14&lt;&gt;"Completed","Check status",IF($J14="","Check outcome",IF($J14="Client follow-up requested","Human follow-up",IF($L14="","Check service type",IF($L14&lt;=TODAY(),"Review history",IF($L14&lt;=TODAY()+Assumptions!$K$7,"Review soon","")))))))</f>
        <v/>
      </c>
    </row>
    <row r="15" ht="28" customHeight="1">
      <c r="A15" s="20" t="n"/>
      <c r="B15" s="21" t="n"/>
      <c r="C15" s="20" t="n"/>
      <c r="D15" s="20" t="n"/>
      <c r="E15" s="20" t="n"/>
      <c r="F15" s="22" t="n"/>
      <c r="G15" s="29" t="n"/>
      <c r="H15" s="24" t="n"/>
      <c r="I15" s="20" t="n"/>
      <c r="J15" s="22" t="n"/>
      <c r="K15" s="20" t="n"/>
      <c r="L15" s="15">
        <f>IF(OR($A15="",$B15="",$E15=""),"",IFERROR($B15+VLOOKUP($E15,Assumptions!$A$4:$B$10,2,FALSE),""))</f>
        <v/>
      </c>
      <c r="M15" s="11">
        <f>IF($A15="","",IF($K15&lt;&gt;"Completed","Check status",IF($J15="","Check outcome",IF($J15="Client follow-up requested","Human follow-up",IF($L15="","Check service type",IF($L15&lt;=TODAY(),"Review history",IF($L15&lt;=TODAY()+Assumptions!$K$7,"Review soon","")))))))</f>
        <v/>
      </c>
    </row>
    <row r="16" ht="28" customHeight="1">
      <c r="A16" s="20" t="n"/>
      <c r="B16" s="21" t="n"/>
      <c r="C16" s="20" t="n"/>
      <c r="D16" s="20" t="n"/>
      <c r="E16" s="20" t="n"/>
      <c r="F16" s="22" t="n"/>
      <c r="G16" s="29" t="n"/>
      <c r="H16" s="24" t="n"/>
      <c r="I16" s="20" t="n"/>
      <c r="J16" s="22" t="n"/>
      <c r="K16" s="20" t="n"/>
      <c r="L16" s="25">
        <f>IF(OR($A16="",$B16="",$E16=""),"",IFERROR($B16+VLOOKUP($E16,Assumptions!$A$4:$B$10,2,FALSE),""))</f>
        <v/>
      </c>
      <c r="M16" s="8">
        <f>IF($A16="","",IF($K16&lt;&gt;"Completed","Check status",IF($J16="","Check outcome",IF($J16="Client follow-up requested","Human follow-up",IF($L16="","Check service type",IF($L16&lt;=TODAY(),"Review history",IF($L16&lt;=TODAY()+Assumptions!$K$7,"Review soon","")))))))</f>
        <v/>
      </c>
    </row>
    <row r="17" ht="28" customHeight="1">
      <c r="A17" s="20" t="n"/>
      <c r="B17" s="21" t="n"/>
      <c r="C17" s="20" t="n"/>
      <c r="D17" s="20" t="n"/>
      <c r="E17" s="20" t="n"/>
      <c r="F17" s="22" t="n"/>
      <c r="G17" s="29" t="n"/>
      <c r="H17" s="24" t="n"/>
      <c r="I17" s="20" t="n"/>
      <c r="J17" s="22" t="n"/>
      <c r="K17" s="20" t="n"/>
      <c r="L17" s="15">
        <f>IF(OR($A17="",$B17="",$E17=""),"",IFERROR($B17+VLOOKUP($E17,Assumptions!$A$4:$B$10,2,FALSE),""))</f>
        <v/>
      </c>
      <c r="M17" s="11">
        <f>IF($A17="","",IF($K17&lt;&gt;"Completed","Check status",IF($J17="","Check outcome",IF($J17="Client follow-up requested","Human follow-up",IF($L17="","Check service type",IF($L17&lt;=TODAY(),"Review history",IF($L17&lt;=TODAY()+Assumptions!$K$7,"Review soon","")))))))</f>
        <v/>
      </c>
    </row>
    <row r="18" ht="28" customHeight="1">
      <c r="A18" s="20" t="n"/>
      <c r="B18" s="21" t="n"/>
      <c r="C18" s="20" t="n"/>
      <c r="D18" s="20" t="n"/>
      <c r="E18" s="20" t="n"/>
      <c r="F18" s="22" t="n"/>
      <c r="G18" s="29" t="n"/>
      <c r="H18" s="24" t="n"/>
      <c r="I18" s="20" t="n"/>
      <c r="J18" s="22" t="n"/>
      <c r="K18" s="20" t="n"/>
      <c r="L18" s="25">
        <f>IF(OR($A18="",$B18="",$E18=""),"",IFERROR($B18+VLOOKUP($E18,Assumptions!$A$4:$B$10,2,FALSE),""))</f>
        <v/>
      </c>
      <c r="M18" s="8">
        <f>IF($A18="","",IF($K18&lt;&gt;"Completed","Check status",IF($J18="","Check outcome",IF($J18="Client follow-up requested","Human follow-up",IF($L18="","Check service type",IF($L18&lt;=TODAY(),"Review history",IF($L18&lt;=TODAY()+Assumptions!$K$7,"Review soon","")))))))</f>
        <v/>
      </c>
    </row>
    <row r="19" ht="28" customHeight="1">
      <c r="A19" s="20" t="n"/>
      <c r="B19" s="21" t="n"/>
      <c r="C19" s="20" t="n"/>
      <c r="D19" s="20" t="n"/>
      <c r="E19" s="20" t="n"/>
      <c r="F19" s="22" t="n"/>
      <c r="G19" s="29" t="n"/>
      <c r="H19" s="24" t="n"/>
      <c r="I19" s="20" t="n"/>
      <c r="J19" s="22" t="n"/>
      <c r="K19" s="20" t="n"/>
      <c r="L19" s="15">
        <f>IF(OR($A19="",$B19="",$E19=""),"",IFERROR($B19+VLOOKUP($E19,Assumptions!$A$4:$B$10,2,FALSE),""))</f>
        <v/>
      </c>
      <c r="M19" s="11">
        <f>IF($A19="","",IF($K19&lt;&gt;"Completed","Check status",IF($J19="","Check outcome",IF($J19="Client follow-up requested","Human follow-up",IF($L19="","Check service type",IF($L19&lt;=TODAY(),"Review history",IF($L19&lt;=TODAY()+Assumptions!$K$7,"Review soon","")))))))</f>
        <v/>
      </c>
    </row>
    <row r="20" ht="28" customHeight="1">
      <c r="A20" s="20" t="n"/>
      <c r="B20" s="21" t="n"/>
      <c r="C20" s="20" t="n"/>
      <c r="D20" s="20" t="n"/>
      <c r="E20" s="20" t="n"/>
      <c r="F20" s="22" t="n"/>
      <c r="G20" s="29" t="n"/>
      <c r="H20" s="24" t="n"/>
      <c r="I20" s="20" t="n"/>
      <c r="J20" s="22" t="n"/>
      <c r="K20" s="20" t="n"/>
      <c r="L20" s="25">
        <f>IF(OR($A20="",$B20="",$E20=""),"",IFERROR($B20+VLOOKUP($E20,Assumptions!$A$4:$B$10,2,FALSE),""))</f>
        <v/>
      </c>
      <c r="M20" s="8">
        <f>IF($A20="","",IF($K20&lt;&gt;"Completed","Check status",IF($J20="","Check outcome",IF($J20="Client follow-up requested","Human follow-up",IF($L20="","Check service type",IF($L20&lt;=TODAY(),"Review history",IF($L20&lt;=TODAY()+Assumptions!$K$7,"Review soon","")))))))</f>
        <v/>
      </c>
    </row>
    <row r="21" ht="28" customHeight="1">
      <c r="A21" s="20" t="n"/>
      <c r="B21" s="21" t="n"/>
      <c r="C21" s="20" t="n"/>
      <c r="D21" s="20" t="n"/>
      <c r="E21" s="20" t="n"/>
      <c r="F21" s="22" t="n"/>
      <c r="G21" s="29" t="n"/>
      <c r="H21" s="24" t="n"/>
      <c r="I21" s="20" t="n"/>
      <c r="J21" s="22" t="n"/>
      <c r="K21" s="20" t="n"/>
      <c r="L21" s="15">
        <f>IF(OR($A21="",$B21="",$E21=""),"",IFERROR($B21+VLOOKUP($E21,Assumptions!$A$4:$B$10,2,FALSE),""))</f>
        <v/>
      </c>
      <c r="M21" s="11">
        <f>IF($A21="","",IF($K21&lt;&gt;"Completed","Check status",IF($J21="","Check outcome",IF($J21="Client follow-up requested","Human follow-up",IF($L21="","Check service type",IF($L21&lt;=TODAY(),"Review history",IF($L21&lt;=TODAY()+Assumptions!$K$7,"Review soon","")))))))</f>
        <v/>
      </c>
    </row>
    <row r="22" ht="28" customHeight="1">
      <c r="A22" s="20" t="n"/>
      <c r="B22" s="21" t="n"/>
      <c r="C22" s="20" t="n"/>
      <c r="D22" s="20" t="n"/>
      <c r="E22" s="20" t="n"/>
      <c r="F22" s="22" t="n"/>
      <c r="G22" s="29" t="n"/>
      <c r="H22" s="24" t="n"/>
      <c r="I22" s="20" t="n"/>
      <c r="J22" s="22" t="n"/>
      <c r="K22" s="20" t="n"/>
      <c r="L22" s="25">
        <f>IF(OR($A22="",$B22="",$E22=""),"",IFERROR($B22+VLOOKUP($E22,Assumptions!$A$4:$B$10,2,FALSE),""))</f>
        <v/>
      </c>
      <c r="M22" s="8">
        <f>IF($A22="","",IF($K22&lt;&gt;"Completed","Check status",IF($J22="","Check outcome",IF($J22="Client follow-up requested","Human follow-up",IF($L22="","Check service type",IF($L22&lt;=TODAY(),"Review history",IF($L22&lt;=TODAY()+Assumptions!$K$7,"Review soon","")))))))</f>
        <v/>
      </c>
    </row>
    <row r="23" ht="28" customHeight="1">
      <c r="A23" s="20" t="n"/>
      <c r="B23" s="21" t="n"/>
      <c r="C23" s="20" t="n"/>
      <c r="D23" s="20" t="n"/>
      <c r="E23" s="20" t="n"/>
      <c r="F23" s="22" t="n"/>
      <c r="G23" s="29" t="n"/>
      <c r="H23" s="24" t="n"/>
      <c r="I23" s="20" t="n"/>
      <c r="J23" s="22" t="n"/>
      <c r="K23" s="20" t="n"/>
      <c r="L23" s="15">
        <f>IF(OR($A23="",$B23="",$E23=""),"",IFERROR($B23+VLOOKUP($E23,Assumptions!$A$4:$B$10,2,FALSE),""))</f>
        <v/>
      </c>
      <c r="M23" s="11">
        <f>IF($A23="","",IF($K23&lt;&gt;"Completed","Check status",IF($J23="","Check outcome",IF($J23="Client follow-up requested","Human follow-up",IF($L23="","Check service type",IF($L23&lt;=TODAY(),"Review history",IF($L23&lt;=TODAY()+Assumptions!$K$7,"Review soon","")))))))</f>
        <v/>
      </c>
    </row>
    <row r="24" ht="28" customHeight="1">
      <c r="A24" s="20" t="n"/>
      <c r="B24" s="21" t="n"/>
      <c r="C24" s="20" t="n"/>
      <c r="D24" s="20" t="n"/>
      <c r="E24" s="20" t="n"/>
      <c r="F24" s="22" t="n"/>
      <c r="G24" s="29" t="n"/>
      <c r="H24" s="24" t="n"/>
      <c r="I24" s="20" t="n"/>
      <c r="J24" s="22" t="n"/>
      <c r="K24" s="20" t="n"/>
      <c r="L24" s="25">
        <f>IF(OR($A24="",$B24="",$E24=""),"",IFERROR($B24+VLOOKUP($E24,Assumptions!$A$4:$B$10,2,FALSE),""))</f>
        <v/>
      </c>
      <c r="M24" s="8">
        <f>IF($A24="","",IF($K24&lt;&gt;"Completed","Check status",IF($J24="","Check outcome",IF($J24="Client follow-up requested","Human follow-up",IF($L24="","Check service type",IF($L24&lt;=TODAY(),"Review history",IF($L24&lt;=TODAY()+Assumptions!$K$7,"Review soon","")))))))</f>
        <v/>
      </c>
    </row>
    <row r="25" ht="28" customHeight="1">
      <c r="A25" s="20" t="n"/>
      <c r="B25" s="21" t="n"/>
      <c r="C25" s="20" t="n"/>
      <c r="D25" s="20" t="n"/>
      <c r="E25" s="20" t="n"/>
      <c r="F25" s="22" t="n"/>
      <c r="G25" s="29" t="n"/>
      <c r="H25" s="24" t="n"/>
      <c r="I25" s="20" t="n"/>
      <c r="J25" s="22" t="n"/>
      <c r="K25" s="20" t="n"/>
      <c r="L25" s="15">
        <f>IF(OR($A25="",$B25="",$E25=""),"",IFERROR($B25+VLOOKUP($E25,Assumptions!$A$4:$B$10,2,FALSE),""))</f>
        <v/>
      </c>
      <c r="M25" s="11">
        <f>IF($A25="","",IF($K25&lt;&gt;"Completed","Check status",IF($J25="","Check outcome",IF($J25="Client follow-up requested","Human follow-up",IF($L25="","Check service type",IF($L25&lt;=TODAY(),"Review history",IF($L25&lt;=TODAY()+Assumptions!$K$7,"Review soon","")))))))</f>
        <v/>
      </c>
    </row>
    <row r="26" ht="28" customHeight="1">
      <c r="A26" s="20" t="n"/>
      <c r="B26" s="21" t="n"/>
      <c r="C26" s="20" t="n"/>
      <c r="D26" s="20" t="n"/>
      <c r="E26" s="20" t="n"/>
      <c r="F26" s="22" t="n"/>
      <c r="G26" s="29" t="n"/>
      <c r="H26" s="24" t="n"/>
      <c r="I26" s="20" t="n"/>
      <c r="J26" s="22" t="n"/>
      <c r="K26" s="20" t="n"/>
      <c r="L26" s="25">
        <f>IF(OR($A26="",$B26="",$E26=""),"",IFERROR($B26+VLOOKUP($E26,Assumptions!$A$4:$B$10,2,FALSE),""))</f>
        <v/>
      </c>
      <c r="M26" s="8">
        <f>IF($A26="","",IF($K26&lt;&gt;"Completed","Check status",IF($J26="","Check outcome",IF($J26="Client follow-up requested","Human follow-up",IF($L26="","Check service type",IF($L26&lt;=TODAY(),"Review history",IF($L26&lt;=TODAY()+Assumptions!$K$7,"Review soon","")))))))</f>
        <v/>
      </c>
    </row>
    <row r="27" ht="28" customHeight="1">
      <c r="A27" s="20" t="n"/>
      <c r="B27" s="21" t="n"/>
      <c r="C27" s="20" t="n"/>
      <c r="D27" s="20" t="n"/>
      <c r="E27" s="20" t="n"/>
      <c r="F27" s="22" t="n"/>
      <c r="G27" s="29" t="n"/>
      <c r="H27" s="24" t="n"/>
      <c r="I27" s="20" t="n"/>
      <c r="J27" s="22" t="n"/>
      <c r="K27" s="20" t="n"/>
      <c r="L27" s="15">
        <f>IF(OR($A27="",$B27="",$E27=""),"",IFERROR($B27+VLOOKUP($E27,Assumptions!$A$4:$B$10,2,FALSE),""))</f>
        <v/>
      </c>
      <c r="M27" s="11">
        <f>IF($A27="","",IF($K27&lt;&gt;"Completed","Check status",IF($J27="","Check outcome",IF($J27="Client follow-up requested","Human follow-up",IF($L27="","Check service type",IF($L27&lt;=TODAY(),"Review history",IF($L27&lt;=TODAY()+Assumptions!$K$7,"Review soon","")))))))</f>
        <v/>
      </c>
    </row>
    <row r="28" ht="28" customHeight="1">
      <c r="A28" s="20" t="n"/>
      <c r="B28" s="21" t="n"/>
      <c r="C28" s="20" t="n"/>
      <c r="D28" s="20" t="n"/>
      <c r="E28" s="20" t="n"/>
      <c r="F28" s="22" t="n"/>
      <c r="G28" s="29" t="n"/>
      <c r="H28" s="24" t="n"/>
      <c r="I28" s="20" t="n"/>
      <c r="J28" s="22" t="n"/>
      <c r="K28" s="20" t="n"/>
      <c r="L28" s="25">
        <f>IF(OR($A28="",$B28="",$E28=""),"",IFERROR($B28+VLOOKUP($E28,Assumptions!$A$4:$B$10,2,FALSE),""))</f>
        <v/>
      </c>
      <c r="M28" s="8">
        <f>IF($A28="","",IF($K28&lt;&gt;"Completed","Check status",IF($J28="","Check outcome",IF($J28="Client follow-up requested","Human follow-up",IF($L28="","Check service type",IF($L28&lt;=TODAY(),"Review history",IF($L28&lt;=TODAY()+Assumptions!$K$7,"Review soon","")))))))</f>
        <v/>
      </c>
    </row>
    <row r="29" ht="28" customHeight="1">
      <c r="A29" s="20" t="n"/>
      <c r="B29" s="21" t="n"/>
      <c r="C29" s="20" t="n"/>
      <c r="D29" s="20" t="n"/>
      <c r="E29" s="20" t="n"/>
      <c r="F29" s="22" t="n"/>
      <c r="G29" s="29" t="n"/>
      <c r="H29" s="24" t="n"/>
      <c r="I29" s="20" t="n"/>
      <c r="J29" s="22" t="n"/>
      <c r="K29" s="20" t="n"/>
      <c r="L29" s="15">
        <f>IF(OR($A29="",$B29="",$E29=""),"",IFERROR($B29+VLOOKUP($E29,Assumptions!$A$4:$B$10,2,FALSE),""))</f>
        <v/>
      </c>
      <c r="M29" s="11">
        <f>IF($A29="","",IF($K29&lt;&gt;"Completed","Check status",IF($J29="","Check outcome",IF($J29="Client follow-up requested","Human follow-up",IF($L29="","Check service type",IF($L29&lt;=TODAY(),"Review history",IF($L29&lt;=TODAY()+Assumptions!$K$7,"Review soon","")))))))</f>
        <v/>
      </c>
    </row>
    <row r="30" ht="28" customHeight="1">
      <c r="A30" s="20" t="n"/>
      <c r="B30" s="21" t="n"/>
      <c r="C30" s="20" t="n"/>
      <c r="D30" s="20" t="n"/>
      <c r="E30" s="20" t="n"/>
      <c r="F30" s="22" t="n"/>
      <c r="G30" s="29" t="n"/>
      <c r="H30" s="24" t="n"/>
      <c r="I30" s="20" t="n"/>
      <c r="J30" s="22" t="n"/>
      <c r="K30" s="20" t="n"/>
      <c r="L30" s="25">
        <f>IF(OR($A30="",$B30="",$E30=""),"",IFERROR($B30+VLOOKUP($E30,Assumptions!$A$4:$B$10,2,FALSE),""))</f>
        <v/>
      </c>
      <c r="M30" s="8">
        <f>IF($A30="","",IF($K30&lt;&gt;"Completed","Check status",IF($J30="","Check outcome",IF($J30="Client follow-up requested","Human follow-up",IF($L30="","Check service type",IF($L30&lt;=TODAY(),"Review history",IF($L30&lt;=TODAY()+Assumptions!$K$7,"Review soon","")))))))</f>
        <v/>
      </c>
    </row>
    <row r="31" ht="28" customHeight="1">
      <c r="A31" s="20" t="n"/>
      <c r="B31" s="21" t="n"/>
      <c r="C31" s="20" t="n"/>
      <c r="D31" s="20" t="n"/>
      <c r="E31" s="20" t="n"/>
      <c r="F31" s="22" t="n"/>
      <c r="G31" s="29" t="n"/>
      <c r="H31" s="24" t="n"/>
      <c r="I31" s="20" t="n"/>
      <c r="J31" s="22" t="n"/>
      <c r="K31" s="20" t="n"/>
      <c r="L31" s="15">
        <f>IF(OR($A31="",$B31="",$E31=""),"",IFERROR($B31+VLOOKUP($E31,Assumptions!$A$4:$B$10,2,FALSE),""))</f>
        <v/>
      </c>
      <c r="M31" s="11">
        <f>IF($A31="","",IF($K31&lt;&gt;"Completed","Check status",IF($J31="","Check outcome",IF($J31="Client follow-up requested","Human follow-up",IF($L31="","Check service type",IF($L31&lt;=TODAY(),"Review history",IF($L31&lt;=TODAY()+Assumptions!$K$7,"Review soon","")))))))</f>
        <v/>
      </c>
    </row>
    <row r="32" ht="28" customHeight="1">
      <c r="A32" s="20" t="n"/>
      <c r="B32" s="21" t="n"/>
      <c r="C32" s="20" t="n"/>
      <c r="D32" s="20" t="n"/>
      <c r="E32" s="20" t="n"/>
      <c r="F32" s="22" t="n"/>
      <c r="G32" s="29" t="n"/>
      <c r="H32" s="24" t="n"/>
      <c r="I32" s="20" t="n"/>
      <c r="J32" s="22" t="n"/>
      <c r="K32" s="20" t="n"/>
      <c r="L32" s="25">
        <f>IF(OR($A32="",$B32="",$E32=""),"",IFERROR($B32+VLOOKUP($E32,Assumptions!$A$4:$B$10,2,FALSE),""))</f>
        <v/>
      </c>
      <c r="M32" s="8">
        <f>IF($A32="","",IF($K32&lt;&gt;"Completed","Check status",IF($J32="","Check outcome",IF($J32="Client follow-up requested","Human follow-up",IF($L32="","Check service type",IF($L32&lt;=TODAY(),"Review history",IF($L32&lt;=TODAY()+Assumptions!$K$7,"Review soon","")))))))</f>
        <v/>
      </c>
    </row>
    <row r="33" ht="28" customHeight="1">
      <c r="A33" s="20" t="n"/>
      <c r="B33" s="21" t="n"/>
      <c r="C33" s="20" t="n"/>
      <c r="D33" s="20" t="n"/>
      <c r="E33" s="20" t="n"/>
      <c r="F33" s="22" t="n"/>
      <c r="G33" s="29" t="n"/>
      <c r="H33" s="24" t="n"/>
      <c r="I33" s="20" t="n"/>
      <c r="J33" s="22" t="n"/>
      <c r="K33" s="20" t="n"/>
      <c r="L33" s="15">
        <f>IF(OR($A33="",$B33="",$E33=""),"",IFERROR($B33+VLOOKUP($E33,Assumptions!$A$4:$B$10,2,FALSE),""))</f>
        <v/>
      </c>
      <c r="M33" s="11">
        <f>IF($A33="","",IF($K33&lt;&gt;"Completed","Check status",IF($J33="","Check outcome",IF($J33="Client follow-up requested","Human follow-up",IF($L33="","Check service type",IF($L33&lt;=TODAY(),"Review history",IF($L33&lt;=TODAY()+Assumptions!$K$7,"Review soon","")))))))</f>
        <v/>
      </c>
    </row>
    <row r="34" ht="28" customHeight="1">
      <c r="A34" s="20" t="n"/>
      <c r="B34" s="21" t="n"/>
      <c r="C34" s="20" t="n"/>
      <c r="D34" s="20" t="n"/>
      <c r="E34" s="20" t="n"/>
      <c r="F34" s="22" t="n"/>
      <c r="G34" s="29" t="n"/>
      <c r="H34" s="24" t="n"/>
      <c r="I34" s="20" t="n"/>
      <c r="J34" s="22" t="n"/>
      <c r="K34" s="20" t="n"/>
      <c r="L34" s="25">
        <f>IF(OR($A34="",$B34="",$E34=""),"",IFERROR($B34+VLOOKUP($E34,Assumptions!$A$4:$B$10,2,FALSE),""))</f>
        <v/>
      </c>
      <c r="M34" s="8">
        <f>IF($A34="","",IF($K34&lt;&gt;"Completed","Check status",IF($J34="","Check outcome",IF($J34="Client follow-up requested","Human follow-up",IF($L34="","Check service type",IF($L34&lt;=TODAY(),"Review history",IF($L34&lt;=TODAY()+Assumptions!$K$7,"Review soon","")))))))</f>
        <v/>
      </c>
    </row>
    <row r="35" ht="28" customHeight="1">
      <c r="A35" s="20" t="n"/>
      <c r="B35" s="21" t="n"/>
      <c r="C35" s="20" t="n"/>
      <c r="D35" s="20" t="n"/>
      <c r="E35" s="20" t="n"/>
      <c r="F35" s="22" t="n"/>
      <c r="G35" s="29" t="n"/>
      <c r="H35" s="24" t="n"/>
      <c r="I35" s="20" t="n"/>
      <c r="J35" s="22" t="n"/>
      <c r="K35" s="20" t="n"/>
      <c r="L35" s="15">
        <f>IF(OR($A35="",$B35="",$E35=""),"",IFERROR($B35+VLOOKUP($E35,Assumptions!$A$4:$B$10,2,FALSE),""))</f>
        <v/>
      </c>
      <c r="M35" s="11">
        <f>IF($A35="","",IF($K35&lt;&gt;"Completed","Check status",IF($J35="","Check outcome",IF($J35="Client follow-up requested","Human follow-up",IF($L35="","Check service type",IF($L35&lt;=TODAY(),"Review history",IF($L35&lt;=TODAY()+Assumptions!$K$7,"Review soon","")))))))</f>
        <v/>
      </c>
    </row>
    <row r="36" ht="28" customHeight="1">
      <c r="A36" s="20" t="n"/>
      <c r="B36" s="21" t="n"/>
      <c r="C36" s="20" t="n"/>
      <c r="D36" s="20" t="n"/>
      <c r="E36" s="20" t="n"/>
      <c r="F36" s="22" t="n"/>
      <c r="G36" s="29" t="n"/>
      <c r="H36" s="24" t="n"/>
      <c r="I36" s="20" t="n"/>
      <c r="J36" s="22" t="n"/>
      <c r="K36" s="20" t="n"/>
      <c r="L36" s="25">
        <f>IF(OR($A36="",$B36="",$E36=""),"",IFERROR($B36+VLOOKUP($E36,Assumptions!$A$4:$B$10,2,FALSE),""))</f>
        <v/>
      </c>
      <c r="M36" s="8">
        <f>IF($A36="","",IF($K36&lt;&gt;"Completed","Check status",IF($J36="","Check outcome",IF($J36="Client follow-up requested","Human follow-up",IF($L36="","Check service type",IF($L36&lt;=TODAY(),"Review history",IF($L36&lt;=TODAY()+Assumptions!$K$7,"Review soon","")))))))</f>
        <v/>
      </c>
    </row>
    <row r="37" ht="28" customHeight="1">
      <c r="A37" s="20" t="n"/>
      <c r="B37" s="21" t="n"/>
      <c r="C37" s="20" t="n"/>
      <c r="D37" s="20" t="n"/>
      <c r="E37" s="20" t="n"/>
      <c r="F37" s="22" t="n"/>
      <c r="G37" s="29" t="n"/>
      <c r="H37" s="24" t="n"/>
      <c r="I37" s="20" t="n"/>
      <c r="J37" s="22" t="n"/>
      <c r="K37" s="20" t="n"/>
      <c r="L37" s="15">
        <f>IF(OR($A37="",$B37="",$E37=""),"",IFERROR($B37+VLOOKUP($E37,Assumptions!$A$4:$B$10,2,FALSE),""))</f>
        <v/>
      </c>
      <c r="M37" s="11">
        <f>IF($A37="","",IF($K37&lt;&gt;"Completed","Check status",IF($J37="","Check outcome",IF($J37="Client follow-up requested","Human follow-up",IF($L37="","Check service type",IF($L37&lt;=TODAY(),"Review history",IF($L37&lt;=TODAY()+Assumptions!$K$7,"Review soon","")))))))</f>
        <v/>
      </c>
    </row>
    <row r="38" ht="28" customHeight="1">
      <c r="A38" s="20" t="n"/>
      <c r="B38" s="21" t="n"/>
      <c r="C38" s="20" t="n"/>
      <c r="D38" s="20" t="n"/>
      <c r="E38" s="20" t="n"/>
      <c r="F38" s="22" t="n"/>
      <c r="G38" s="29" t="n"/>
      <c r="H38" s="24" t="n"/>
      <c r="I38" s="20" t="n"/>
      <c r="J38" s="22" t="n"/>
      <c r="K38" s="20" t="n"/>
      <c r="L38" s="25">
        <f>IF(OR($A38="",$B38="",$E38=""),"",IFERROR($B38+VLOOKUP($E38,Assumptions!$A$4:$B$10,2,FALSE),""))</f>
        <v/>
      </c>
      <c r="M38" s="8">
        <f>IF($A38="","",IF($K38&lt;&gt;"Completed","Check status",IF($J38="","Check outcome",IF($J38="Client follow-up requested","Human follow-up",IF($L38="","Check service type",IF($L38&lt;=TODAY(),"Review history",IF($L38&lt;=TODAY()+Assumptions!$K$7,"Review soon","")))))))</f>
        <v/>
      </c>
    </row>
    <row r="39" ht="28" customHeight="1">
      <c r="A39" s="20" t="n"/>
      <c r="B39" s="21" t="n"/>
      <c r="C39" s="20" t="n"/>
      <c r="D39" s="20" t="n"/>
      <c r="E39" s="20" t="n"/>
      <c r="F39" s="22" t="n"/>
      <c r="G39" s="29" t="n"/>
      <c r="H39" s="24" t="n"/>
      <c r="I39" s="20" t="n"/>
      <c r="J39" s="22" t="n"/>
      <c r="K39" s="20" t="n"/>
      <c r="L39" s="15">
        <f>IF(OR($A39="",$B39="",$E39=""),"",IFERROR($B39+VLOOKUP($E39,Assumptions!$A$4:$B$10,2,FALSE),""))</f>
        <v/>
      </c>
      <c r="M39" s="11">
        <f>IF($A39="","",IF($K39&lt;&gt;"Completed","Check status",IF($J39="","Check outcome",IF($J39="Client follow-up requested","Human follow-up",IF($L39="","Check service type",IF($L39&lt;=TODAY(),"Review history",IF($L39&lt;=TODAY()+Assumptions!$K$7,"Review soon","")))))))</f>
        <v/>
      </c>
    </row>
    <row r="40" ht="28" customHeight="1">
      <c r="A40" s="20" t="n"/>
      <c r="B40" s="21" t="n"/>
      <c r="C40" s="20" t="n"/>
      <c r="D40" s="20" t="n"/>
      <c r="E40" s="20" t="n"/>
      <c r="F40" s="22" t="n"/>
      <c r="G40" s="29" t="n"/>
      <c r="H40" s="24" t="n"/>
      <c r="I40" s="20" t="n"/>
      <c r="J40" s="22" t="n"/>
      <c r="K40" s="20" t="n"/>
      <c r="L40" s="25">
        <f>IF(OR($A40="",$B40="",$E40=""),"",IFERROR($B40+VLOOKUP($E40,Assumptions!$A$4:$B$10,2,FALSE),""))</f>
        <v/>
      </c>
      <c r="M40" s="8">
        <f>IF($A40="","",IF($K40&lt;&gt;"Completed","Check status",IF($J40="","Check outcome",IF($J40="Client follow-up requested","Human follow-up",IF($L40="","Check service type",IF($L40&lt;=TODAY(),"Review history",IF($L40&lt;=TODAY()+Assumptions!$K$7,"Review soon","")))))))</f>
        <v/>
      </c>
    </row>
    <row r="41" ht="28" customHeight="1">
      <c r="A41" s="20" t="n"/>
      <c r="B41" s="21" t="n"/>
      <c r="C41" s="20" t="n"/>
      <c r="D41" s="20" t="n"/>
      <c r="E41" s="20" t="n"/>
      <c r="F41" s="22" t="n"/>
      <c r="G41" s="29" t="n"/>
      <c r="H41" s="24" t="n"/>
      <c r="I41" s="20" t="n"/>
      <c r="J41" s="22" t="n"/>
      <c r="K41" s="20" t="n"/>
      <c r="L41" s="15">
        <f>IF(OR($A41="",$B41="",$E41=""),"",IFERROR($B41+VLOOKUP($E41,Assumptions!$A$4:$B$10,2,FALSE),""))</f>
        <v/>
      </c>
      <c r="M41" s="11">
        <f>IF($A41="","",IF($K41&lt;&gt;"Completed","Check status",IF($J41="","Check outcome",IF($J41="Client follow-up requested","Human follow-up",IF($L41="","Check service type",IF($L41&lt;=TODAY(),"Review history",IF($L41&lt;=TODAY()+Assumptions!$K$7,"Review soon","")))))))</f>
        <v/>
      </c>
    </row>
    <row r="42" ht="28" customHeight="1">
      <c r="A42" s="20" t="n"/>
      <c r="B42" s="21" t="n"/>
      <c r="C42" s="20" t="n"/>
      <c r="D42" s="20" t="n"/>
      <c r="E42" s="20" t="n"/>
      <c r="F42" s="22" t="n"/>
      <c r="G42" s="29" t="n"/>
      <c r="H42" s="24" t="n"/>
      <c r="I42" s="20" t="n"/>
      <c r="J42" s="22" t="n"/>
      <c r="K42" s="20" t="n"/>
      <c r="L42" s="25">
        <f>IF(OR($A42="",$B42="",$E42=""),"",IFERROR($B42+VLOOKUP($E42,Assumptions!$A$4:$B$10,2,FALSE),""))</f>
        <v/>
      </c>
      <c r="M42" s="8">
        <f>IF($A42="","",IF($K42&lt;&gt;"Completed","Check status",IF($J42="","Check outcome",IF($J42="Client follow-up requested","Human follow-up",IF($L42="","Check service type",IF($L42&lt;=TODAY(),"Review history",IF($L42&lt;=TODAY()+Assumptions!$K$7,"Review soon","")))))))</f>
        <v/>
      </c>
    </row>
    <row r="43" ht="28" customHeight="1">
      <c r="A43" s="20" t="n"/>
      <c r="B43" s="21" t="n"/>
      <c r="C43" s="20" t="n"/>
      <c r="D43" s="20" t="n"/>
      <c r="E43" s="20" t="n"/>
      <c r="F43" s="22" t="n"/>
      <c r="G43" s="29" t="n"/>
      <c r="H43" s="24" t="n"/>
      <c r="I43" s="20" t="n"/>
      <c r="J43" s="22" t="n"/>
      <c r="K43" s="20" t="n"/>
      <c r="L43" s="15">
        <f>IF(OR($A43="",$B43="",$E43=""),"",IFERROR($B43+VLOOKUP($E43,Assumptions!$A$4:$B$10,2,FALSE),""))</f>
        <v/>
      </c>
      <c r="M43" s="11">
        <f>IF($A43="","",IF($K43&lt;&gt;"Completed","Check status",IF($J43="","Check outcome",IF($J43="Client follow-up requested","Human follow-up",IF($L43="","Check service type",IF($L43&lt;=TODAY(),"Review history",IF($L43&lt;=TODAY()+Assumptions!$K$7,"Review soon","")))))))</f>
        <v/>
      </c>
    </row>
    <row r="44" ht="28" customHeight="1">
      <c r="A44" s="20" t="n"/>
      <c r="B44" s="21" t="n"/>
      <c r="C44" s="20" t="n"/>
      <c r="D44" s="20" t="n"/>
      <c r="E44" s="20" t="n"/>
      <c r="F44" s="22" t="n"/>
      <c r="G44" s="29" t="n"/>
      <c r="H44" s="24" t="n"/>
      <c r="I44" s="20" t="n"/>
      <c r="J44" s="22" t="n"/>
      <c r="K44" s="20" t="n"/>
      <c r="L44" s="25">
        <f>IF(OR($A44="",$B44="",$E44=""),"",IFERROR($B44+VLOOKUP($E44,Assumptions!$A$4:$B$10,2,FALSE),""))</f>
        <v/>
      </c>
      <c r="M44" s="8">
        <f>IF($A44="","",IF($K44&lt;&gt;"Completed","Check status",IF($J44="","Check outcome",IF($J44="Client follow-up requested","Human follow-up",IF($L44="","Check service type",IF($L44&lt;=TODAY(),"Review history",IF($L44&lt;=TODAY()+Assumptions!$K$7,"Review soon","")))))))</f>
        <v/>
      </c>
    </row>
    <row r="45" ht="28" customHeight="1">
      <c r="A45" s="20" t="n"/>
      <c r="B45" s="21" t="n"/>
      <c r="C45" s="20" t="n"/>
      <c r="D45" s="20" t="n"/>
      <c r="E45" s="20" t="n"/>
      <c r="F45" s="22" t="n"/>
      <c r="G45" s="29" t="n"/>
      <c r="H45" s="24" t="n"/>
      <c r="I45" s="20" t="n"/>
      <c r="J45" s="22" t="n"/>
      <c r="K45" s="20" t="n"/>
      <c r="L45" s="15">
        <f>IF(OR($A45="",$B45="",$E45=""),"",IFERROR($B45+VLOOKUP($E45,Assumptions!$A$4:$B$10,2,FALSE),""))</f>
        <v/>
      </c>
      <c r="M45" s="11">
        <f>IF($A45="","",IF($K45&lt;&gt;"Completed","Check status",IF($J45="","Check outcome",IF($J45="Client follow-up requested","Human follow-up",IF($L45="","Check service type",IF($L45&lt;=TODAY(),"Review history",IF($L45&lt;=TODAY()+Assumptions!$K$7,"Review soon","")))))))</f>
        <v/>
      </c>
    </row>
    <row r="46" ht="28" customHeight="1">
      <c r="A46" s="20" t="n"/>
      <c r="B46" s="21" t="n"/>
      <c r="C46" s="20" t="n"/>
      <c r="D46" s="20" t="n"/>
      <c r="E46" s="20" t="n"/>
      <c r="F46" s="22" t="n"/>
      <c r="G46" s="29" t="n"/>
      <c r="H46" s="24" t="n"/>
      <c r="I46" s="20" t="n"/>
      <c r="J46" s="22" t="n"/>
      <c r="K46" s="20" t="n"/>
      <c r="L46" s="25">
        <f>IF(OR($A46="",$B46="",$E46=""),"",IFERROR($B46+VLOOKUP($E46,Assumptions!$A$4:$B$10,2,FALSE),""))</f>
        <v/>
      </c>
      <c r="M46" s="8">
        <f>IF($A46="","",IF($K46&lt;&gt;"Completed","Check status",IF($J46="","Check outcome",IF($J46="Client follow-up requested","Human follow-up",IF($L46="","Check service type",IF($L46&lt;=TODAY(),"Review history",IF($L46&lt;=TODAY()+Assumptions!$K$7,"Review soon","")))))))</f>
        <v/>
      </c>
    </row>
    <row r="47" ht="28" customHeight="1">
      <c r="A47" s="20" t="n"/>
      <c r="B47" s="21" t="n"/>
      <c r="C47" s="20" t="n"/>
      <c r="D47" s="20" t="n"/>
      <c r="E47" s="20" t="n"/>
      <c r="F47" s="22" t="n"/>
      <c r="G47" s="29" t="n"/>
      <c r="H47" s="24" t="n"/>
      <c r="I47" s="20" t="n"/>
      <c r="J47" s="22" t="n"/>
      <c r="K47" s="20" t="n"/>
      <c r="L47" s="15">
        <f>IF(OR($A47="",$B47="",$E47=""),"",IFERROR($B47+VLOOKUP($E47,Assumptions!$A$4:$B$10,2,FALSE),""))</f>
        <v/>
      </c>
      <c r="M47" s="11">
        <f>IF($A47="","",IF($K47&lt;&gt;"Completed","Check status",IF($J47="","Check outcome",IF($J47="Client follow-up requested","Human follow-up",IF($L47="","Check service type",IF($L47&lt;=TODAY(),"Review history",IF($L47&lt;=TODAY()+Assumptions!$K$7,"Review soon","")))))))</f>
        <v/>
      </c>
    </row>
    <row r="48" ht="28" customHeight="1">
      <c r="A48" s="20" t="n"/>
      <c r="B48" s="21" t="n"/>
      <c r="C48" s="20" t="n"/>
      <c r="D48" s="20" t="n"/>
      <c r="E48" s="20" t="n"/>
      <c r="F48" s="22" t="n"/>
      <c r="G48" s="29" t="n"/>
      <c r="H48" s="24" t="n"/>
      <c r="I48" s="20" t="n"/>
      <c r="J48" s="22" t="n"/>
      <c r="K48" s="20" t="n"/>
      <c r="L48" s="25">
        <f>IF(OR($A48="",$B48="",$E48=""),"",IFERROR($B48+VLOOKUP($E48,Assumptions!$A$4:$B$10,2,FALSE),""))</f>
        <v/>
      </c>
      <c r="M48" s="8">
        <f>IF($A48="","",IF($K48&lt;&gt;"Completed","Check status",IF($J48="","Check outcome",IF($J48="Client follow-up requested","Human follow-up",IF($L48="","Check service type",IF($L48&lt;=TODAY(),"Review history",IF($L48&lt;=TODAY()+Assumptions!$K$7,"Review soon","")))))))</f>
        <v/>
      </c>
    </row>
    <row r="49" ht="28" customHeight="1">
      <c r="A49" s="20" t="n"/>
      <c r="B49" s="21" t="n"/>
      <c r="C49" s="20" t="n"/>
      <c r="D49" s="20" t="n"/>
      <c r="E49" s="20" t="n"/>
      <c r="F49" s="22" t="n"/>
      <c r="G49" s="29" t="n"/>
      <c r="H49" s="24" t="n"/>
      <c r="I49" s="20" t="n"/>
      <c r="J49" s="22" t="n"/>
      <c r="K49" s="20" t="n"/>
      <c r="L49" s="15">
        <f>IF(OR($A49="",$B49="",$E49=""),"",IFERROR($B49+VLOOKUP($E49,Assumptions!$A$4:$B$10,2,FALSE),""))</f>
        <v/>
      </c>
      <c r="M49" s="11">
        <f>IF($A49="","",IF($K49&lt;&gt;"Completed","Check status",IF($J49="","Check outcome",IF($J49="Client follow-up requested","Human follow-up",IF($L49="","Check service type",IF($L49&lt;=TODAY(),"Review history",IF($L49&lt;=TODAY()+Assumptions!$K$7,"Review soon","")))))))</f>
        <v/>
      </c>
    </row>
    <row r="50" ht="28" customHeight="1">
      <c r="A50" s="20" t="n"/>
      <c r="B50" s="21" t="n"/>
      <c r="C50" s="20" t="n"/>
      <c r="D50" s="20" t="n"/>
      <c r="E50" s="20" t="n"/>
      <c r="F50" s="22" t="n"/>
      <c r="G50" s="29" t="n"/>
      <c r="H50" s="24" t="n"/>
      <c r="I50" s="20" t="n"/>
      <c r="J50" s="22" t="n"/>
      <c r="K50" s="20" t="n"/>
      <c r="L50" s="25">
        <f>IF(OR($A50="",$B50="",$E50=""),"",IFERROR($B50+VLOOKUP($E50,Assumptions!$A$4:$B$10,2,FALSE),""))</f>
        <v/>
      </c>
      <c r="M50" s="8">
        <f>IF($A50="","",IF($K50&lt;&gt;"Completed","Check status",IF($J50="","Check outcome",IF($J50="Client follow-up requested","Human follow-up",IF($L50="","Check service type",IF($L50&lt;=TODAY(),"Review history",IF($L50&lt;=TODAY()+Assumptions!$K$7,"Review soon","")))))))</f>
        <v/>
      </c>
    </row>
    <row r="51" ht="28" customHeight="1">
      <c r="A51" s="20" t="n"/>
      <c r="B51" s="21" t="n"/>
      <c r="C51" s="20" t="n"/>
      <c r="D51" s="20" t="n"/>
      <c r="E51" s="20" t="n"/>
      <c r="F51" s="22" t="n"/>
      <c r="G51" s="29" t="n"/>
      <c r="H51" s="24" t="n"/>
      <c r="I51" s="20" t="n"/>
      <c r="J51" s="22" t="n"/>
      <c r="K51" s="20" t="n"/>
      <c r="L51" s="15">
        <f>IF(OR($A51="",$B51="",$E51=""),"",IFERROR($B51+VLOOKUP($E51,Assumptions!$A$4:$B$10,2,FALSE),""))</f>
        <v/>
      </c>
      <c r="M51" s="11">
        <f>IF($A51="","",IF($K51&lt;&gt;"Completed","Check status",IF($J51="","Check outcome",IF($J51="Client follow-up requested","Human follow-up",IF($L51="","Check service type",IF($L51&lt;=TODAY(),"Review history",IF($L51&lt;=TODAY()+Assumptions!$K$7,"Review soon","")))))))</f>
        <v/>
      </c>
    </row>
    <row r="52" ht="28" customHeight="1">
      <c r="A52" s="20" t="n"/>
      <c r="B52" s="21" t="n"/>
      <c r="C52" s="20" t="n"/>
      <c r="D52" s="20" t="n"/>
      <c r="E52" s="20" t="n"/>
      <c r="F52" s="22" t="n"/>
      <c r="G52" s="29" t="n"/>
      <c r="H52" s="24" t="n"/>
      <c r="I52" s="20" t="n"/>
      <c r="J52" s="22" t="n"/>
      <c r="K52" s="20" t="n"/>
      <c r="L52" s="25">
        <f>IF(OR($A52="",$B52="",$E52=""),"",IFERROR($B52+VLOOKUP($E52,Assumptions!$A$4:$B$10,2,FALSE),""))</f>
        <v/>
      </c>
      <c r="M52" s="8">
        <f>IF($A52="","",IF($K52&lt;&gt;"Completed","Check status",IF($J52="","Check outcome",IF($J52="Client follow-up requested","Human follow-up",IF($L52="","Check service type",IF($L52&lt;=TODAY(),"Review history",IF($L52&lt;=TODAY()+Assumptions!$K$7,"Review soon","")))))))</f>
        <v/>
      </c>
    </row>
    <row r="53" ht="28" customHeight="1">
      <c r="A53" s="20" t="n"/>
      <c r="B53" s="21" t="n"/>
      <c r="C53" s="20" t="n"/>
      <c r="D53" s="20" t="n"/>
      <c r="E53" s="20" t="n"/>
      <c r="F53" s="22" t="n"/>
      <c r="G53" s="29" t="n"/>
      <c r="H53" s="24" t="n"/>
      <c r="I53" s="20" t="n"/>
      <c r="J53" s="22" t="n"/>
      <c r="K53" s="20" t="n"/>
      <c r="L53" s="15">
        <f>IF(OR($A53="",$B53="",$E53=""),"",IFERROR($B53+VLOOKUP($E53,Assumptions!$A$4:$B$10,2,FALSE),""))</f>
        <v/>
      </c>
      <c r="M53" s="11">
        <f>IF($A53="","",IF($K53&lt;&gt;"Completed","Check status",IF($J53="","Check outcome",IF($J53="Client follow-up requested","Human follow-up",IF($L53="","Check service type",IF($L53&lt;=TODAY(),"Review history",IF($L53&lt;=TODAY()+Assumptions!$K$7,"Review soon","")))))))</f>
        <v/>
      </c>
    </row>
    <row r="54" ht="28" customHeight="1">
      <c r="A54" s="20" t="n"/>
      <c r="B54" s="21" t="n"/>
      <c r="C54" s="20" t="n"/>
      <c r="D54" s="20" t="n"/>
      <c r="E54" s="20" t="n"/>
      <c r="F54" s="22" t="n"/>
      <c r="G54" s="29" t="n"/>
      <c r="H54" s="24" t="n"/>
      <c r="I54" s="20" t="n"/>
      <c r="J54" s="22" t="n"/>
      <c r="K54" s="20" t="n"/>
      <c r="L54" s="25">
        <f>IF(OR($A54="",$B54="",$E54=""),"",IFERROR($B54+VLOOKUP($E54,Assumptions!$A$4:$B$10,2,FALSE),""))</f>
        <v/>
      </c>
      <c r="M54" s="8">
        <f>IF($A54="","",IF($K54&lt;&gt;"Completed","Check status",IF($J54="","Check outcome",IF($J54="Client follow-up requested","Human follow-up",IF($L54="","Check service type",IF($L54&lt;=TODAY(),"Review history",IF($L54&lt;=TODAY()+Assumptions!$K$7,"Review soon","")))))))</f>
        <v/>
      </c>
    </row>
    <row r="55" ht="28" customHeight="1">
      <c r="A55" s="20" t="n"/>
      <c r="B55" s="21" t="n"/>
      <c r="C55" s="20" t="n"/>
      <c r="D55" s="20" t="n"/>
      <c r="E55" s="20" t="n"/>
      <c r="F55" s="22" t="n"/>
      <c r="G55" s="29" t="n"/>
      <c r="H55" s="24" t="n"/>
      <c r="I55" s="20" t="n"/>
      <c r="J55" s="22" t="n"/>
      <c r="K55" s="20" t="n"/>
      <c r="L55" s="15">
        <f>IF(OR($A55="",$B55="",$E55=""),"",IFERROR($B55+VLOOKUP($E55,Assumptions!$A$4:$B$10,2,FALSE),""))</f>
        <v/>
      </c>
      <c r="M55" s="11">
        <f>IF($A55="","",IF($K55&lt;&gt;"Completed","Check status",IF($J55="","Check outcome",IF($J55="Client follow-up requested","Human follow-up",IF($L55="","Check service type",IF($L55&lt;=TODAY(),"Review history",IF($L55&lt;=TODAY()+Assumptions!$K$7,"Review soon","")))))))</f>
        <v/>
      </c>
    </row>
    <row r="56" ht="28" customHeight="1">
      <c r="A56" s="20" t="n"/>
      <c r="B56" s="21" t="n"/>
      <c r="C56" s="20" t="n"/>
      <c r="D56" s="20" t="n"/>
      <c r="E56" s="20" t="n"/>
      <c r="F56" s="22" t="n"/>
      <c r="G56" s="29" t="n"/>
      <c r="H56" s="24" t="n"/>
      <c r="I56" s="20" t="n"/>
      <c r="J56" s="22" t="n"/>
      <c r="K56" s="20" t="n"/>
      <c r="L56" s="25">
        <f>IF(OR($A56="",$B56="",$E56=""),"",IFERROR($B56+VLOOKUP($E56,Assumptions!$A$4:$B$10,2,FALSE),""))</f>
        <v/>
      </c>
      <c r="M56" s="8">
        <f>IF($A56="","",IF($K56&lt;&gt;"Completed","Check status",IF($J56="","Check outcome",IF($J56="Client follow-up requested","Human follow-up",IF($L56="","Check service type",IF($L56&lt;=TODAY(),"Review history",IF($L56&lt;=TODAY()+Assumptions!$K$7,"Review soon","")))))))</f>
        <v/>
      </c>
    </row>
    <row r="57" ht="28" customHeight="1">
      <c r="A57" s="20" t="n"/>
      <c r="B57" s="21" t="n"/>
      <c r="C57" s="20" t="n"/>
      <c r="D57" s="20" t="n"/>
      <c r="E57" s="20" t="n"/>
      <c r="F57" s="22" t="n"/>
      <c r="G57" s="29" t="n"/>
      <c r="H57" s="24" t="n"/>
      <c r="I57" s="20" t="n"/>
      <c r="J57" s="22" t="n"/>
      <c r="K57" s="20" t="n"/>
      <c r="L57" s="15">
        <f>IF(OR($A57="",$B57="",$E57=""),"",IFERROR($B57+VLOOKUP($E57,Assumptions!$A$4:$B$10,2,FALSE),""))</f>
        <v/>
      </c>
      <c r="M57" s="11">
        <f>IF($A57="","",IF($K57&lt;&gt;"Completed","Check status",IF($J57="","Check outcome",IF($J57="Client follow-up requested","Human follow-up",IF($L57="","Check service type",IF($L57&lt;=TODAY(),"Review history",IF($L57&lt;=TODAY()+Assumptions!$K$7,"Review soon","")))))))</f>
        <v/>
      </c>
    </row>
    <row r="58" ht="28" customHeight="1">
      <c r="A58" s="20" t="n"/>
      <c r="B58" s="21" t="n"/>
      <c r="C58" s="20" t="n"/>
      <c r="D58" s="20" t="n"/>
      <c r="E58" s="20" t="n"/>
      <c r="F58" s="22" t="n"/>
      <c r="G58" s="29" t="n"/>
      <c r="H58" s="24" t="n"/>
      <c r="I58" s="20" t="n"/>
      <c r="J58" s="22" t="n"/>
      <c r="K58" s="20" t="n"/>
      <c r="L58" s="25">
        <f>IF(OR($A58="",$B58="",$E58=""),"",IFERROR($B58+VLOOKUP($E58,Assumptions!$A$4:$B$10,2,FALSE),""))</f>
        <v/>
      </c>
      <c r="M58" s="8">
        <f>IF($A58="","",IF($K58&lt;&gt;"Completed","Check status",IF($J58="","Check outcome",IF($J58="Client follow-up requested","Human follow-up",IF($L58="","Check service type",IF($L58&lt;=TODAY(),"Review history",IF($L58&lt;=TODAY()+Assumptions!$K$7,"Review soon","")))))))</f>
        <v/>
      </c>
    </row>
    <row r="59" ht="28" customHeight="1">
      <c r="A59" s="20" t="n"/>
      <c r="B59" s="21" t="n"/>
      <c r="C59" s="20" t="n"/>
      <c r="D59" s="20" t="n"/>
      <c r="E59" s="20" t="n"/>
      <c r="F59" s="22" t="n"/>
      <c r="G59" s="29" t="n"/>
      <c r="H59" s="24" t="n"/>
      <c r="I59" s="20" t="n"/>
      <c r="J59" s="22" t="n"/>
      <c r="K59" s="20" t="n"/>
      <c r="L59" s="15">
        <f>IF(OR($A59="",$B59="",$E59=""),"",IFERROR($B59+VLOOKUP($E59,Assumptions!$A$4:$B$10,2,FALSE),""))</f>
        <v/>
      </c>
      <c r="M59" s="11">
        <f>IF($A59="","",IF($K59&lt;&gt;"Completed","Check status",IF($J59="","Check outcome",IF($J59="Client follow-up requested","Human follow-up",IF($L59="","Check service type",IF($L59&lt;=TODAY(),"Review history",IF($L59&lt;=TODAY()+Assumptions!$K$7,"Review soon","")))))))</f>
        <v/>
      </c>
    </row>
    <row r="60" ht="28" customHeight="1">
      <c r="A60" s="20" t="n"/>
      <c r="B60" s="21" t="n"/>
      <c r="C60" s="20" t="n"/>
      <c r="D60" s="20" t="n"/>
      <c r="E60" s="20" t="n"/>
      <c r="F60" s="22" t="n"/>
      <c r="G60" s="29" t="n"/>
      <c r="H60" s="24" t="n"/>
      <c r="I60" s="20" t="n"/>
      <c r="J60" s="22" t="n"/>
      <c r="K60" s="20" t="n"/>
      <c r="L60" s="25">
        <f>IF(OR($A60="",$B60="",$E60=""),"",IFERROR($B60+VLOOKUP($E60,Assumptions!$A$4:$B$10,2,FALSE),""))</f>
        <v/>
      </c>
      <c r="M60" s="8">
        <f>IF($A60="","",IF($K60&lt;&gt;"Completed","Check status",IF($J60="","Check outcome",IF($J60="Client follow-up requested","Human follow-up",IF($L60="","Check service type",IF($L60&lt;=TODAY(),"Review history",IF($L60&lt;=TODAY()+Assumptions!$K$7,"Review soon","")))))))</f>
        <v/>
      </c>
    </row>
    <row r="61" ht="28" customHeight="1">
      <c r="A61" s="20" t="n"/>
      <c r="B61" s="21" t="n"/>
      <c r="C61" s="20" t="n"/>
      <c r="D61" s="20" t="n"/>
      <c r="E61" s="20" t="n"/>
      <c r="F61" s="22" t="n"/>
      <c r="G61" s="29" t="n"/>
      <c r="H61" s="24" t="n"/>
      <c r="I61" s="20" t="n"/>
      <c r="J61" s="22" t="n"/>
      <c r="K61" s="20" t="n"/>
      <c r="L61" s="15">
        <f>IF(OR($A61="",$B61="",$E61=""),"",IFERROR($B61+VLOOKUP($E61,Assumptions!$A$4:$B$10,2,FALSE),""))</f>
        <v/>
      </c>
      <c r="M61" s="11">
        <f>IF($A61="","",IF($K61&lt;&gt;"Completed","Check status",IF($J61="","Check outcome",IF($J61="Client follow-up requested","Human follow-up",IF($L61="","Check service type",IF($L61&lt;=TODAY(),"Review history",IF($L61&lt;=TODAY()+Assumptions!$K$7,"Review soon","")))))))</f>
        <v/>
      </c>
    </row>
    <row r="62" ht="28" customHeight="1">
      <c r="A62" s="20" t="n"/>
      <c r="B62" s="21" t="n"/>
      <c r="C62" s="20" t="n"/>
      <c r="D62" s="20" t="n"/>
      <c r="E62" s="20" t="n"/>
      <c r="F62" s="22" t="n"/>
      <c r="G62" s="29" t="n"/>
      <c r="H62" s="24" t="n"/>
      <c r="I62" s="20" t="n"/>
      <c r="J62" s="22" t="n"/>
      <c r="K62" s="20" t="n"/>
      <c r="L62" s="25">
        <f>IF(OR($A62="",$B62="",$E62=""),"",IFERROR($B62+VLOOKUP($E62,Assumptions!$A$4:$B$10,2,FALSE),""))</f>
        <v/>
      </c>
      <c r="M62" s="8">
        <f>IF($A62="","",IF($K62&lt;&gt;"Completed","Check status",IF($J62="","Check outcome",IF($J62="Client follow-up requested","Human follow-up",IF($L62="","Check service type",IF($L62&lt;=TODAY(),"Review history",IF($L62&lt;=TODAY()+Assumptions!$K$7,"Review soon","")))))))</f>
        <v/>
      </c>
    </row>
    <row r="63" ht="28" customHeight="1">
      <c r="A63" s="20" t="n"/>
      <c r="B63" s="21" t="n"/>
      <c r="C63" s="20" t="n"/>
      <c r="D63" s="20" t="n"/>
      <c r="E63" s="20" t="n"/>
      <c r="F63" s="22" t="n"/>
      <c r="G63" s="29" t="n"/>
      <c r="H63" s="24" t="n"/>
      <c r="I63" s="20" t="n"/>
      <c r="J63" s="22" t="n"/>
      <c r="K63" s="20" t="n"/>
      <c r="L63" s="15">
        <f>IF(OR($A63="",$B63="",$E63=""),"",IFERROR($B63+VLOOKUP($E63,Assumptions!$A$4:$B$10,2,FALSE),""))</f>
        <v/>
      </c>
      <c r="M63" s="11">
        <f>IF($A63="","",IF($K63&lt;&gt;"Completed","Check status",IF($J63="","Check outcome",IF($J63="Client follow-up requested","Human follow-up",IF($L63="","Check service type",IF($L63&lt;=TODAY(),"Review history",IF($L63&lt;=TODAY()+Assumptions!$K$7,"Review soon","")))))))</f>
        <v/>
      </c>
    </row>
    <row r="64" ht="28" customHeight="1">
      <c r="A64" s="20" t="n"/>
      <c r="B64" s="21" t="n"/>
      <c r="C64" s="20" t="n"/>
      <c r="D64" s="20" t="n"/>
      <c r="E64" s="20" t="n"/>
      <c r="F64" s="22" t="n"/>
      <c r="G64" s="29" t="n"/>
      <c r="H64" s="24" t="n"/>
      <c r="I64" s="20" t="n"/>
      <c r="J64" s="22" t="n"/>
      <c r="K64" s="20" t="n"/>
      <c r="L64" s="25">
        <f>IF(OR($A64="",$B64="",$E64=""),"",IFERROR($B64+VLOOKUP($E64,Assumptions!$A$4:$B$10,2,FALSE),""))</f>
        <v/>
      </c>
      <c r="M64" s="8">
        <f>IF($A64="","",IF($K64&lt;&gt;"Completed","Check status",IF($J64="","Check outcome",IF($J64="Client follow-up requested","Human follow-up",IF($L64="","Check service type",IF($L64&lt;=TODAY(),"Review history",IF($L64&lt;=TODAY()+Assumptions!$K$7,"Review soon","")))))))</f>
        <v/>
      </c>
    </row>
    <row r="65" ht="28" customHeight="1">
      <c r="A65" s="20" t="n"/>
      <c r="B65" s="21" t="n"/>
      <c r="C65" s="20" t="n"/>
      <c r="D65" s="20" t="n"/>
      <c r="E65" s="20" t="n"/>
      <c r="F65" s="22" t="n"/>
      <c r="G65" s="29" t="n"/>
      <c r="H65" s="24" t="n"/>
      <c r="I65" s="20" t="n"/>
      <c r="J65" s="22" t="n"/>
      <c r="K65" s="20" t="n"/>
      <c r="L65" s="15">
        <f>IF(OR($A65="",$B65="",$E65=""),"",IFERROR($B65+VLOOKUP($E65,Assumptions!$A$4:$B$10,2,FALSE),""))</f>
        <v/>
      </c>
      <c r="M65" s="11">
        <f>IF($A65="","",IF($K65&lt;&gt;"Completed","Check status",IF($J65="","Check outcome",IF($J65="Client follow-up requested","Human follow-up",IF($L65="","Check service type",IF($L65&lt;=TODAY(),"Review history",IF($L65&lt;=TODAY()+Assumptions!$K$7,"Review soon","")))))))</f>
        <v/>
      </c>
    </row>
    <row r="66" ht="28" customHeight="1">
      <c r="A66" s="20" t="n"/>
      <c r="B66" s="21" t="n"/>
      <c r="C66" s="20" t="n"/>
      <c r="D66" s="20" t="n"/>
      <c r="E66" s="20" t="n"/>
      <c r="F66" s="22" t="n"/>
      <c r="G66" s="29" t="n"/>
      <c r="H66" s="24" t="n"/>
      <c r="I66" s="20" t="n"/>
      <c r="J66" s="22" t="n"/>
      <c r="K66" s="20" t="n"/>
      <c r="L66" s="25">
        <f>IF(OR($A66="",$B66="",$E66=""),"",IFERROR($B66+VLOOKUP($E66,Assumptions!$A$4:$B$10,2,FALSE),""))</f>
        <v/>
      </c>
      <c r="M66" s="8">
        <f>IF($A66="","",IF($K66&lt;&gt;"Completed","Check status",IF($J66="","Check outcome",IF($J66="Client follow-up requested","Human follow-up",IF($L66="","Check service type",IF($L66&lt;=TODAY(),"Review history",IF($L66&lt;=TODAY()+Assumptions!$K$7,"Review soon","")))))))</f>
        <v/>
      </c>
    </row>
    <row r="67" ht="28" customHeight="1">
      <c r="A67" s="20" t="n"/>
      <c r="B67" s="21" t="n"/>
      <c r="C67" s="20" t="n"/>
      <c r="D67" s="20" t="n"/>
      <c r="E67" s="20" t="n"/>
      <c r="F67" s="22" t="n"/>
      <c r="G67" s="29" t="n"/>
      <c r="H67" s="24" t="n"/>
      <c r="I67" s="20" t="n"/>
      <c r="J67" s="22" t="n"/>
      <c r="K67" s="20" t="n"/>
      <c r="L67" s="15">
        <f>IF(OR($A67="",$B67="",$E67=""),"",IFERROR($B67+VLOOKUP($E67,Assumptions!$A$4:$B$10,2,FALSE),""))</f>
        <v/>
      </c>
      <c r="M67" s="11">
        <f>IF($A67="","",IF($K67&lt;&gt;"Completed","Check status",IF($J67="","Check outcome",IF($J67="Client follow-up requested","Human follow-up",IF($L67="","Check service type",IF($L67&lt;=TODAY(),"Review history",IF($L67&lt;=TODAY()+Assumptions!$K$7,"Review soon","")))))))</f>
        <v/>
      </c>
    </row>
    <row r="68" ht="28" customHeight="1">
      <c r="A68" s="20" t="n"/>
      <c r="B68" s="21" t="n"/>
      <c r="C68" s="20" t="n"/>
      <c r="D68" s="20" t="n"/>
      <c r="E68" s="20" t="n"/>
      <c r="F68" s="22" t="n"/>
      <c r="G68" s="29" t="n"/>
      <c r="H68" s="24" t="n"/>
      <c r="I68" s="20" t="n"/>
      <c r="J68" s="22" t="n"/>
      <c r="K68" s="20" t="n"/>
      <c r="L68" s="25">
        <f>IF(OR($A68="",$B68="",$E68=""),"",IFERROR($B68+VLOOKUP($E68,Assumptions!$A$4:$B$10,2,FALSE),""))</f>
        <v/>
      </c>
      <c r="M68" s="8">
        <f>IF($A68="","",IF($K68&lt;&gt;"Completed","Check status",IF($J68="","Check outcome",IF($J68="Client follow-up requested","Human follow-up",IF($L68="","Check service type",IF($L68&lt;=TODAY(),"Review history",IF($L68&lt;=TODAY()+Assumptions!$K$7,"Review soon","")))))))</f>
        <v/>
      </c>
    </row>
    <row r="69" ht="28" customHeight="1">
      <c r="A69" s="20" t="n"/>
      <c r="B69" s="21" t="n"/>
      <c r="C69" s="20" t="n"/>
      <c r="D69" s="20" t="n"/>
      <c r="E69" s="20" t="n"/>
      <c r="F69" s="22" t="n"/>
      <c r="G69" s="29" t="n"/>
      <c r="H69" s="24" t="n"/>
      <c r="I69" s="20" t="n"/>
      <c r="J69" s="22" t="n"/>
      <c r="K69" s="20" t="n"/>
      <c r="L69" s="15">
        <f>IF(OR($A69="",$B69="",$E69=""),"",IFERROR($B69+VLOOKUP($E69,Assumptions!$A$4:$B$10,2,FALSE),""))</f>
        <v/>
      </c>
      <c r="M69" s="11">
        <f>IF($A69="","",IF($K69&lt;&gt;"Completed","Check status",IF($J69="","Check outcome",IF($J69="Client follow-up requested","Human follow-up",IF($L69="","Check service type",IF($L69&lt;=TODAY(),"Review history",IF($L69&lt;=TODAY()+Assumptions!$K$7,"Review soon","")))))))</f>
        <v/>
      </c>
    </row>
    <row r="70" ht="28" customHeight="1">
      <c r="A70" s="20" t="n"/>
      <c r="B70" s="21" t="n"/>
      <c r="C70" s="20" t="n"/>
      <c r="D70" s="20" t="n"/>
      <c r="E70" s="20" t="n"/>
      <c r="F70" s="22" t="n"/>
      <c r="G70" s="29" t="n"/>
      <c r="H70" s="24" t="n"/>
      <c r="I70" s="20" t="n"/>
      <c r="J70" s="22" t="n"/>
      <c r="K70" s="20" t="n"/>
      <c r="L70" s="25">
        <f>IF(OR($A70="",$B70="",$E70=""),"",IFERROR($B70+VLOOKUP($E70,Assumptions!$A$4:$B$10,2,FALSE),""))</f>
        <v/>
      </c>
      <c r="M70" s="8">
        <f>IF($A70="","",IF($K70&lt;&gt;"Completed","Check status",IF($J70="","Check outcome",IF($J70="Client follow-up requested","Human follow-up",IF($L70="","Check service type",IF($L70&lt;=TODAY(),"Review history",IF($L70&lt;=TODAY()+Assumptions!$K$7,"Review soon","")))))))</f>
        <v/>
      </c>
    </row>
    <row r="71" ht="28" customHeight="1">
      <c r="A71" s="20" t="n"/>
      <c r="B71" s="21" t="n"/>
      <c r="C71" s="20" t="n"/>
      <c r="D71" s="20" t="n"/>
      <c r="E71" s="20" t="n"/>
      <c r="F71" s="22" t="n"/>
      <c r="G71" s="29" t="n"/>
      <c r="H71" s="24" t="n"/>
      <c r="I71" s="20" t="n"/>
      <c r="J71" s="22" t="n"/>
      <c r="K71" s="20" t="n"/>
      <c r="L71" s="15">
        <f>IF(OR($A71="",$B71="",$E71=""),"",IFERROR($B71+VLOOKUP($E71,Assumptions!$A$4:$B$10,2,FALSE),""))</f>
        <v/>
      </c>
      <c r="M71" s="11">
        <f>IF($A71="","",IF($K71&lt;&gt;"Completed","Check status",IF($J71="","Check outcome",IF($J71="Client follow-up requested","Human follow-up",IF($L71="","Check service type",IF($L71&lt;=TODAY(),"Review history",IF($L71&lt;=TODAY()+Assumptions!$K$7,"Review soon","")))))))</f>
        <v/>
      </c>
    </row>
    <row r="72" ht="28" customHeight="1">
      <c r="A72" s="20" t="n"/>
      <c r="B72" s="21" t="n"/>
      <c r="C72" s="20" t="n"/>
      <c r="D72" s="20" t="n"/>
      <c r="E72" s="20" t="n"/>
      <c r="F72" s="22" t="n"/>
      <c r="G72" s="29" t="n"/>
      <c r="H72" s="24" t="n"/>
      <c r="I72" s="20" t="n"/>
      <c r="J72" s="22" t="n"/>
      <c r="K72" s="20" t="n"/>
      <c r="L72" s="25">
        <f>IF(OR($A72="",$B72="",$E72=""),"",IFERROR($B72+VLOOKUP($E72,Assumptions!$A$4:$B$10,2,FALSE),""))</f>
        <v/>
      </c>
      <c r="M72" s="8">
        <f>IF($A72="","",IF($K72&lt;&gt;"Completed","Check status",IF($J72="","Check outcome",IF($J72="Client follow-up requested","Human follow-up",IF($L72="","Check service type",IF($L72&lt;=TODAY(),"Review history",IF($L72&lt;=TODAY()+Assumptions!$K$7,"Review soon","")))))))</f>
        <v/>
      </c>
    </row>
    <row r="73" ht="28" customHeight="1">
      <c r="A73" s="20" t="n"/>
      <c r="B73" s="21" t="n"/>
      <c r="C73" s="20" t="n"/>
      <c r="D73" s="20" t="n"/>
      <c r="E73" s="20" t="n"/>
      <c r="F73" s="22" t="n"/>
      <c r="G73" s="29" t="n"/>
      <c r="H73" s="24" t="n"/>
      <c r="I73" s="20" t="n"/>
      <c r="J73" s="22" t="n"/>
      <c r="K73" s="20" t="n"/>
      <c r="L73" s="15">
        <f>IF(OR($A73="",$B73="",$E73=""),"",IFERROR($B73+VLOOKUP($E73,Assumptions!$A$4:$B$10,2,FALSE),""))</f>
        <v/>
      </c>
      <c r="M73" s="11">
        <f>IF($A73="","",IF($K73&lt;&gt;"Completed","Check status",IF($J73="","Check outcome",IF($J73="Client follow-up requested","Human follow-up",IF($L73="","Check service type",IF($L73&lt;=TODAY(),"Review history",IF($L73&lt;=TODAY()+Assumptions!$K$7,"Review soon","")))))))</f>
        <v/>
      </c>
    </row>
    <row r="74" ht="28" customHeight="1">
      <c r="A74" s="20" t="n"/>
      <c r="B74" s="21" t="n"/>
      <c r="C74" s="20" t="n"/>
      <c r="D74" s="20" t="n"/>
      <c r="E74" s="20" t="n"/>
      <c r="F74" s="22" t="n"/>
      <c r="G74" s="29" t="n"/>
      <c r="H74" s="24" t="n"/>
      <c r="I74" s="20" t="n"/>
      <c r="J74" s="22" t="n"/>
      <c r="K74" s="20" t="n"/>
      <c r="L74" s="25">
        <f>IF(OR($A74="",$B74="",$E74=""),"",IFERROR($B74+VLOOKUP($E74,Assumptions!$A$4:$B$10,2,FALSE),""))</f>
        <v/>
      </c>
      <c r="M74" s="8">
        <f>IF($A74="","",IF($K74&lt;&gt;"Completed","Check status",IF($J74="","Check outcome",IF($J74="Client follow-up requested","Human follow-up",IF($L74="","Check service type",IF($L74&lt;=TODAY(),"Review history",IF($L74&lt;=TODAY()+Assumptions!$K$7,"Review soon","")))))))</f>
        <v/>
      </c>
    </row>
    <row r="75" ht="28" customHeight="1">
      <c r="A75" s="20" t="n"/>
      <c r="B75" s="21" t="n"/>
      <c r="C75" s="20" t="n"/>
      <c r="D75" s="20" t="n"/>
      <c r="E75" s="20" t="n"/>
      <c r="F75" s="22" t="n"/>
      <c r="G75" s="29" t="n"/>
      <c r="H75" s="24" t="n"/>
      <c r="I75" s="20" t="n"/>
      <c r="J75" s="22" t="n"/>
      <c r="K75" s="20" t="n"/>
      <c r="L75" s="15">
        <f>IF(OR($A75="",$B75="",$E75=""),"",IFERROR($B75+VLOOKUP($E75,Assumptions!$A$4:$B$10,2,FALSE),""))</f>
        <v/>
      </c>
      <c r="M75" s="11">
        <f>IF($A75="","",IF($K75&lt;&gt;"Completed","Check status",IF($J75="","Check outcome",IF($J75="Client follow-up requested","Human follow-up",IF($L75="","Check service type",IF($L75&lt;=TODAY(),"Review history",IF($L75&lt;=TODAY()+Assumptions!$K$7,"Review soon","")))))))</f>
        <v/>
      </c>
    </row>
    <row r="76" ht="28" customHeight="1">
      <c r="A76" s="20" t="n"/>
      <c r="B76" s="21" t="n"/>
      <c r="C76" s="20" t="n"/>
      <c r="D76" s="20" t="n"/>
      <c r="E76" s="20" t="n"/>
      <c r="F76" s="22" t="n"/>
      <c r="G76" s="29" t="n"/>
      <c r="H76" s="24" t="n"/>
      <c r="I76" s="20" t="n"/>
      <c r="J76" s="22" t="n"/>
      <c r="K76" s="20" t="n"/>
      <c r="L76" s="25">
        <f>IF(OR($A76="",$B76="",$E76=""),"",IFERROR($B76+VLOOKUP($E76,Assumptions!$A$4:$B$10,2,FALSE),""))</f>
        <v/>
      </c>
      <c r="M76" s="8">
        <f>IF($A76="","",IF($K76&lt;&gt;"Completed","Check status",IF($J76="","Check outcome",IF($J76="Client follow-up requested","Human follow-up",IF($L76="","Check service type",IF($L76&lt;=TODAY(),"Review history",IF($L76&lt;=TODAY()+Assumptions!$K$7,"Review soon","")))))))</f>
        <v/>
      </c>
    </row>
    <row r="77" ht="28" customHeight="1">
      <c r="A77" s="20" t="n"/>
      <c r="B77" s="21" t="n"/>
      <c r="C77" s="20" t="n"/>
      <c r="D77" s="20" t="n"/>
      <c r="E77" s="20" t="n"/>
      <c r="F77" s="22" t="n"/>
      <c r="G77" s="29" t="n"/>
      <c r="H77" s="24" t="n"/>
      <c r="I77" s="20" t="n"/>
      <c r="J77" s="22" t="n"/>
      <c r="K77" s="20" t="n"/>
      <c r="L77" s="15">
        <f>IF(OR($A77="",$B77="",$E77=""),"",IFERROR($B77+VLOOKUP($E77,Assumptions!$A$4:$B$10,2,FALSE),""))</f>
        <v/>
      </c>
      <c r="M77" s="11">
        <f>IF($A77="","",IF($K77&lt;&gt;"Completed","Check status",IF($J77="","Check outcome",IF($J77="Client follow-up requested","Human follow-up",IF($L77="","Check service type",IF($L77&lt;=TODAY(),"Review history",IF($L77&lt;=TODAY()+Assumptions!$K$7,"Review soon","")))))))</f>
        <v/>
      </c>
    </row>
    <row r="78" ht="28" customHeight="1">
      <c r="A78" s="20" t="n"/>
      <c r="B78" s="21" t="n"/>
      <c r="C78" s="20" t="n"/>
      <c r="D78" s="20" t="n"/>
      <c r="E78" s="20" t="n"/>
      <c r="F78" s="22" t="n"/>
      <c r="G78" s="29" t="n"/>
      <c r="H78" s="24" t="n"/>
      <c r="I78" s="20" t="n"/>
      <c r="J78" s="22" t="n"/>
      <c r="K78" s="20" t="n"/>
      <c r="L78" s="25">
        <f>IF(OR($A78="",$B78="",$E78=""),"",IFERROR($B78+VLOOKUP($E78,Assumptions!$A$4:$B$10,2,FALSE),""))</f>
        <v/>
      </c>
      <c r="M78" s="8">
        <f>IF($A78="","",IF($K78&lt;&gt;"Completed","Check status",IF($J78="","Check outcome",IF($J78="Client follow-up requested","Human follow-up",IF($L78="","Check service type",IF($L78&lt;=TODAY(),"Review history",IF($L78&lt;=TODAY()+Assumptions!$K$7,"Review soon","")))))))</f>
        <v/>
      </c>
    </row>
    <row r="79" ht="28" customHeight="1">
      <c r="A79" s="20" t="n"/>
      <c r="B79" s="21" t="n"/>
      <c r="C79" s="20" t="n"/>
      <c r="D79" s="20" t="n"/>
      <c r="E79" s="20" t="n"/>
      <c r="F79" s="22" t="n"/>
      <c r="G79" s="29" t="n"/>
      <c r="H79" s="24" t="n"/>
      <c r="I79" s="20" t="n"/>
      <c r="J79" s="22" t="n"/>
      <c r="K79" s="20" t="n"/>
      <c r="L79" s="15">
        <f>IF(OR($A79="",$B79="",$E79=""),"",IFERROR($B79+VLOOKUP($E79,Assumptions!$A$4:$B$10,2,FALSE),""))</f>
        <v/>
      </c>
      <c r="M79" s="11">
        <f>IF($A79="","",IF($K79&lt;&gt;"Completed","Check status",IF($J79="","Check outcome",IF($J79="Client follow-up requested","Human follow-up",IF($L79="","Check service type",IF($L79&lt;=TODAY(),"Review history",IF($L79&lt;=TODAY()+Assumptions!$K$7,"Review soon","")))))))</f>
        <v/>
      </c>
    </row>
    <row r="80" ht="28" customHeight="1">
      <c r="A80" s="20" t="n"/>
      <c r="B80" s="21" t="n"/>
      <c r="C80" s="20" t="n"/>
      <c r="D80" s="20" t="n"/>
      <c r="E80" s="20" t="n"/>
      <c r="F80" s="22" t="n"/>
      <c r="G80" s="29" t="n"/>
      <c r="H80" s="24" t="n"/>
      <c r="I80" s="20" t="n"/>
      <c r="J80" s="22" t="n"/>
      <c r="K80" s="20" t="n"/>
      <c r="L80" s="25">
        <f>IF(OR($A80="",$B80="",$E80=""),"",IFERROR($B80+VLOOKUP($E80,Assumptions!$A$4:$B$10,2,FALSE),""))</f>
        <v/>
      </c>
      <c r="M80" s="8">
        <f>IF($A80="","",IF($K80&lt;&gt;"Completed","Check status",IF($J80="","Check outcome",IF($J80="Client follow-up requested","Human follow-up",IF($L80="","Check service type",IF($L80&lt;=TODAY(),"Review history",IF($L80&lt;=TODAY()+Assumptions!$K$7,"Review soon","")))))))</f>
        <v/>
      </c>
    </row>
    <row r="81" ht="28" customHeight="1">
      <c r="A81" s="20" t="n"/>
      <c r="B81" s="21" t="n"/>
      <c r="C81" s="20" t="n"/>
      <c r="D81" s="20" t="n"/>
      <c r="E81" s="20" t="n"/>
      <c r="F81" s="22" t="n"/>
      <c r="G81" s="29" t="n"/>
      <c r="H81" s="24" t="n"/>
      <c r="I81" s="20" t="n"/>
      <c r="J81" s="22" t="n"/>
      <c r="K81" s="20" t="n"/>
      <c r="L81" s="15">
        <f>IF(OR($A81="",$B81="",$E81=""),"",IFERROR($B81+VLOOKUP($E81,Assumptions!$A$4:$B$10,2,FALSE),""))</f>
        <v/>
      </c>
      <c r="M81" s="11">
        <f>IF($A81="","",IF($K81&lt;&gt;"Completed","Check status",IF($J81="","Check outcome",IF($J81="Client follow-up requested","Human follow-up",IF($L81="","Check service type",IF($L81&lt;=TODAY(),"Review history",IF($L81&lt;=TODAY()+Assumptions!$K$7,"Review soon","")))))))</f>
        <v/>
      </c>
    </row>
    <row r="82" ht="28" customHeight="1">
      <c r="A82" s="20" t="n"/>
      <c r="B82" s="21" t="n"/>
      <c r="C82" s="20" t="n"/>
      <c r="D82" s="20" t="n"/>
      <c r="E82" s="20" t="n"/>
      <c r="F82" s="22" t="n"/>
      <c r="G82" s="29" t="n"/>
      <c r="H82" s="24" t="n"/>
      <c r="I82" s="20" t="n"/>
      <c r="J82" s="22" t="n"/>
      <c r="K82" s="20" t="n"/>
      <c r="L82" s="25">
        <f>IF(OR($A82="",$B82="",$E82=""),"",IFERROR($B82+VLOOKUP($E82,Assumptions!$A$4:$B$10,2,FALSE),""))</f>
        <v/>
      </c>
      <c r="M82" s="8">
        <f>IF($A82="","",IF($K82&lt;&gt;"Completed","Check status",IF($J82="","Check outcome",IF($J82="Client follow-up requested","Human follow-up",IF($L82="","Check service type",IF($L82&lt;=TODAY(),"Review history",IF($L82&lt;=TODAY()+Assumptions!$K$7,"Review soon","")))))))</f>
        <v/>
      </c>
    </row>
    <row r="83" ht="28" customHeight="1">
      <c r="A83" s="20" t="n"/>
      <c r="B83" s="21" t="n"/>
      <c r="C83" s="20" t="n"/>
      <c r="D83" s="20" t="n"/>
      <c r="E83" s="20" t="n"/>
      <c r="F83" s="22" t="n"/>
      <c r="G83" s="29" t="n"/>
      <c r="H83" s="24" t="n"/>
      <c r="I83" s="20" t="n"/>
      <c r="J83" s="22" t="n"/>
      <c r="K83" s="20" t="n"/>
      <c r="L83" s="15">
        <f>IF(OR($A83="",$B83="",$E83=""),"",IFERROR($B83+VLOOKUP($E83,Assumptions!$A$4:$B$10,2,FALSE),""))</f>
        <v/>
      </c>
      <c r="M83" s="11">
        <f>IF($A83="","",IF($K83&lt;&gt;"Completed","Check status",IF($J83="","Check outcome",IF($J83="Client follow-up requested","Human follow-up",IF($L83="","Check service type",IF($L83&lt;=TODAY(),"Review history",IF($L83&lt;=TODAY()+Assumptions!$K$7,"Review soon","")))))))</f>
        <v/>
      </c>
    </row>
    <row r="84" ht="28" customHeight="1">
      <c r="A84" s="20" t="n"/>
      <c r="B84" s="21" t="n"/>
      <c r="C84" s="20" t="n"/>
      <c r="D84" s="20" t="n"/>
      <c r="E84" s="20" t="n"/>
      <c r="F84" s="22" t="n"/>
      <c r="G84" s="29" t="n"/>
      <c r="H84" s="24" t="n"/>
      <c r="I84" s="20" t="n"/>
      <c r="J84" s="22" t="n"/>
      <c r="K84" s="20" t="n"/>
      <c r="L84" s="25">
        <f>IF(OR($A84="",$B84="",$E84=""),"",IFERROR($B84+VLOOKUP($E84,Assumptions!$A$4:$B$10,2,FALSE),""))</f>
        <v/>
      </c>
      <c r="M84" s="8">
        <f>IF($A84="","",IF($K84&lt;&gt;"Completed","Check status",IF($J84="","Check outcome",IF($J84="Client follow-up requested","Human follow-up",IF($L84="","Check service type",IF($L84&lt;=TODAY(),"Review history",IF($L84&lt;=TODAY()+Assumptions!$K$7,"Review soon","")))))))</f>
        <v/>
      </c>
    </row>
    <row r="85" ht="28" customHeight="1">
      <c r="A85" s="20" t="n"/>
      <c r="B85" s="21" t="n"/>
      <c r="C85" s="20" t="n"/>
      <c r="D85" s="20" t="n"/>
      <c r="E85" s="20" t="n"/>
      <c r="F85" s="22" t="n"/>
      <c r="G85" s="29" t="n"/>
      <c r="H85" s="24" t="n"/>
      <c r="I85" s="20" t="n"/>
      <c r="J85" s="22" t="n"/>
      <c r="K85" s="20" t="n"/>
      <c r="L85" s="15">
        <f>IF(OR($A85="",$B85="",$E85=""),"",IFERROR($B85+VLOOKUP($E85,Assumptions!$A$4:$B$10,2,FALSE),""))</f>
        <v/>
      </c>
      <c r="M85" s="11">
        <f>IF($A85="","",IF($K85&lt;&gt;"Completed","Check status",IF($J85="","Check outcome",IF($J85="Client follow-up requested","Human follow-up",IF($L85="","Check service type",IF($L85&lt;=TODAY(),"Review history",IF($L85&lt;=TODAY()+Assumptions!$K$7,"Review soon","")))))))</f>
        <v/>
      </c>
    </row>
    <row r="86" ht="28" customHeight="1">
      <c r="A86" s="20" t="n"/>
      <c r="B86" s="21" t="n"/>
      <c r="C86" s="20" t="n"/>
      <c r="D86" s="20" t="n"/>
      <c r="E86" s="20" t="n"/>
      <c r="F86" s="22" t="n"/>
      <c r="G86" s="29" t="n"/>
      <c r="H86" s="24" t="n"/>
      <c r="I86" s="20" t="n"/>
      <c r="J86" s="22" t="n"/>
      <c r="K86" s="20" t="n"/>
      <c r="L86" s="25">
        <f>IF(OR($A86="",$B86="",$E86=""),"",IFERROR($B86+VLOOKUP($E86,Assumptions!$A$4:$B$10,2,FALSE),""))</f>
        <v/>
      </c>
      <c r="M86" s="8">
        <f>IF($A86="","",IF($K86&lt;&gt;"Completed","Check status",IF($J86="","Check outcome",IF($J86="Client follow-up requested","Human follow-up",IF($L86="","Check service type",IF($L86&lt;=TODAY(),"Review history",IF($L86&lt;=TODAY()+Assumptions!$K$7,"Review soon","")))))))</f>
        <v/>
      </c>
    </row>
    <row r="87" ht="28" customHeight="1">
      <c r="A87" s="20" t="n"/>
      <c r="B87" s="21" t="n"/>
      <c r="C87" s="20" t="n"/>
      <c r="D87" s="20" t="n"/>
      <c r="E87" s="20" t="n"/>
      <c r="F87" s="22" t="n"/>
      <c r="G87" s="29" t="n"/>
      <c r="H87" s="24" t="n"/>
      <c r="I87" s="20" t="n"/>
      <c r="J87" s="22" t="n"/>
      <c r="K87" s="20" t="n"/>
      <c r="L87" s="15">
        <f>IF(OR($A87="",$B87="",$E87=""),"",IFERROR($B87+VLOOKUP($E87,Assumptions!$A$4:$B$10,2,FALSE),""))</f>
        <v/>
      </c>
      <c r="M87" s="11">
        <f>IF($A87="","",IF($K87&lt;&gt;"Completed","Check status",IF($J87="","Check outcome",IF($J87="Client follow-up requested","Human follow-up",IF($L87="","Check service type",IF($L87&lt;=TODAY(),"Review history",IF($L87&lt;=TODAY()+Assumptions!$K$7,"Review soon","")))))))</f>
        <v/>
      </c>
    </row>
    <row r="88" ht="28" customHeight="1">
      <c r="A88" s="20" t="n"/>
      <c r="B88" s="21" t="n"/>
      <c r="C88" s="20" t="n"/>
      <c r="D88" s="20" t="n"/>
      <c r="E88" s="20" t="n"/>
      <c r="F88" s="22" t="n"/>
      <c r="G88" s="29" t="n"/>
      <c r="H88" s="24" t="n"/>
      <c r="I88" s="20" t="n"/>
      <c r="J88" s="22" t="n"/>
      <c r="K88" s="20" t="n"/>
      <c r="L88" s="25">
        <f>IF(OR($A88="",$B88="",$E88=""),"",IFERROR($B88+VLOOKUP($E88,Assumptions!$A$4:$B$10,2,FALSE),""))</f>
        <v/>
      </c>
      <c r="M88" s="8">
        <f>IF($A88="","",IF($K88&lt;&gt;"Completed","Check status",IF($J88="","Check outcome",IF($J88="Client follow-up requested","Human follow-up",IF($L88="","Check service type",IF($L88&lt;=TODAY(),"Review history",IF($L88&lt;=TODAY()+Assumptions!$K$7,"Review soon","")))))))</f>
        <v/>
      </c>
    </row>
    <row r="89" ht="28" customHeight="1">
      <c r="A89" s="20" t="n"/>
      <c r="B89" s="21" t="n"/>
      <c r="C89" s="20" t="n"/>
      <c r="D89" s="20" t="n"/>
      <c r="E89" s="20" t="n"/>
      <c r="F89" s="22" t="n"/>
      <c r="G89" s="29" t="n"/>
      <c r="H89" s="24" t="n"/>
      <c r="I89" s="20" t="n"/>
      <c r="J89" s="22" t="n"/>
      <c r="K89" s="20" t="n"/>
      <c r="L89" s="15">
        <f>IF(OR($A89="",$B89="",$E89=""),"",IFERROR($B89+VLOOKUP($E89,Assumptions!$A$4:$B$10,2,FALSE),""))</f>
        <v/>
      </c>
      <c r="M89" s="11">
        <f>IF($A89="","",IF($K89&lt;&gt;"Completed","Check status",IF($J89="","Check outcome",IF($J89="Client follow-up requested","Human follow-up",IF($L89="","Check service type",IF($L89&lt;=TODAY(),"Review history",IF($L89&lt;=TODAY()+Assumptions!$K$7,"Review soon","")))))))</f>
        <v/>
      </c>
    </row>
    <row r="90" ht="28" customHeight="1">
      <c r="A90" s="20" t="n"/>
      <c r="B90" s="21" t="n"/>
      <c r="C90" s="20" t="n"/>
      <c r="D90" s="20" t="n"/>
      <c r="E90" s="20" t="n"/>
      <c r="F90" s="22" t="n"/>
      <c r="G90" s="29" t="n"/>
      <c r="H90" s="24" t="n"/>
      <c r="I90" s="20" t="n"/>
      <c r="J90" s="22" t="n"/>
      <c r="K90" s="20" t="n"/>
      <c r="L90" s="25">
        <f>IF(OR($A90="",$B90="",$E90=""),"",IFERROR($B90+VLOOKUP($E90,Assumptions!$A$4:$B$10,2,FALSE),""))</f>
        <v/>
      </c>
      <c r="M90" s="8">
        <f>IF($A90="","",IF($K90&lt;&gt;"Completed","Check status",IF($J90="","Check outcome",IF($J90="Client follow-up requested","Human follow-up",IF($L90="","Check service type",IF($L90&lt;=TODAY(),"Review history",IF($L90&lt;=TODAY()+Assumptions!$K$7,"Review soon","")))))))</f>
        <v/>
      </c>
    </row>
    <row r="91" ht="28" customHeight="1">
      <c r="A91" s="20" t="n"/>
      <c r="B91" s="21" t="n"/>
      <c r="C91" s="20" t="n"/>
      <c r="D91" s="20" t="n"/>
      <c r="E91" s="20" t="n"/>
      <c r="F91" s="22" t="n"/>
      <c r="G91" s="29" t="n"/>
      <c r="H91" s="24" t="n"/>
      <c r="I91" s="20" t="n"/>
      <c r="J91" s="22" t="n"/>
      <c r="K91" s="20" t="n"/>
      <c r="L91" s="15">
        <f>IF(OR($A91="",$B91="",$E91=""),"",IFERROR($B91+VLOOKUP($E91,Assumptions!$A$4:$B$10,2,FALSE),""))</f>
        <v/>
      </c>
      <c r="M91" s="11">
        <f>IF($A91="","",IF($K91&lt;&gt;"Completed","Check status",IF($J91="","Check outcome",IF($J91="Client follow-up requested","Human follow-up",IF($L91="","Check service type",IF($L91&lt;=TODAY(),"Review history",IF($L91&lt;=TODAY()+Assumptions!$K$7,"Review soon","")))))))</f>
        <v/>
      </c>
    </row>
    <row r="92" ht="28" customHeight="1">
      <c r="A92" s="20" t="n"/>
      <c r="B92" s="21" t="n"/>
      <c r="C92" s="20" t="n"/>
      <c r="D92" s="20" t="n"/>
      <c r="E92" s="20" t="n"/>
      <c r="F92" s="22" t="n"/>
      <c r="G92" s="29" t="n"/>
      <c r="H92" s="24" t="n"/>
      <c r="I92" s="20" t="n"/>
      <c r="J92" s="22" t="n"/>
      <c r="K92" s="20" t="n"/>
      <c r="L92" s="25">
        <f>IF(OR($A92="",$B92="",$E92=""),"",IFERROR($B92+VLOOKUP($E92,Assumptions!$A$4:$B$10,2,FALSE),""))</f>
        <v/>
      </c>
      <c r="M92" s="8">
        <f>IF($A92="","",IF($K92&lt;&gt;"Completed","Check status",IF($J92="","Check outcome",IF($J92="Client follow-up requested","Human follow-up",IF($L92="","Check service type",IF($L92&lt;=TODAY(),"Review history",IF($L92&lt;=TODAY()+Assumptions!$K$7,"Review soon","")))))))</f>
        <v/>
      </c>
    </row>
    <row r="93" ht="28" customHeight="1">
      <c r="A93" s="20" t="n"/>
      <c r="B93" s="21" t="n"/>
      <c r="C93" s="20" t="n"/>
      <c r="D93" s="20" t="n"/>
      <c r="E93" s="20" t="n"/>
      <c r="F93" s="22" t="n"/>
      <c r="G93" s="29" t="n"/>
      <c r="H93" s="24" t="n"/>
      <c r="I93" s="20" t="n"/>
      <c r="J93" s="22" t="n"/>
      <c r="K93" s="20" t="n"/>
      <c r="L93" s="15">
        <f>IF(OR($A93="",$B93="",$E93=""),"",IFERROR($B93+VLOOKUP($E93,Assumptions!$A$4:$B$10,2,FALSE),""))</f>
        <v/>
      </c>
      <c r="M93" s="11">
        <f>IF($A93="","",IF($K93&lt;&gt;"Completed","Check status",IF($J93="","Check outcome",IF($J93="Client follow-up requested","Human follow-up",IF($L93="","Check service type",IF($L93&lt;=TODAY(),"Review history",IF($L93&lt;=TODAY()+Assumptions!$K$7,"Review soon","")))))))</f>
        <v/>
      </c>
    </row>
    <row r="94" ht="28" customHeight="1">
      <c r="A94" s="20" t="n"/>
      <c r="B94" s="21" t="n"/>
      <c r="C94" s="20" t="n"/>
      <c r="D94" s="20" t="n"/>
      <c r="E94" s="20" t="n"/>
      <c r="F94" s="22" t="n"/>
      <c r="G94" s="29" t="n"/>
      <c r="H94" s="24" t="n"/>
      <c r="I94" s="20" t="n"/>
      <c r="J94" s="22" t="n"/>
      <c r="K94" s="20" t="n"/>
      <c r="L94" s="25">
        <f>IF(OR($A94="",$B94="",$E94=""),"",IFERROR($B94+VLOOKUP($E94,Assumptions!$A$4:$B$10,2,FALSE),""))</f>
        <v/>
      </c>
      <c r="M94" s="8">
        <f>IF($A94="","",IF($K94&lt;&gt;"Completed","Check status",IF($J94="","Check outcome",IF($J94="Client follow-up requested","Human follow-up",IF($L94="","Check service type",IF($L94&lt;=TODAY(),"Review history",IF($L94&lt;=TODAY()+Assumptions!$K$7,"Review soon","")))))))</f>
        <v/>
      </c>
    </row>
    <row r="95" ht="28" customHeight="1">
      <c r="A95" s="20" t="n"/>
      <c r="B95" s="21" t="n"/>
      <c r="C95" s="20" t="n"/>
      <c r="D95" s="20" t="n"/>
      <c r="E95" s="20" t="n"/>
      <c r="F95" s="22" t="n"/>
      <c r="G95" s="29" t="n"/>
      <c r="H95" s="24" t="n"/>
      <c r="I95" s="20" t="n"/>
      <c r="J95" s="22" t="n"/>
      <c r="K95" s="20" t="n"/>
      <c r="L95" s="15">
        <f>IF(OR($A95="",$B95="",$E95=""),"",IFERROR($B95+VLOOKUP($E95,Assumptions!$A$4:$B$10,2,FALSE),""))</f>
        <v/>
      </c>
      <c r="M95" s="11">
        <f>IF($A95="","",IF($K95&lt;&gt;"Completed","Check status",IF($J95="","Check outcome",IF($J95="Client follow-up requested","Human follow-up",IF($L95="","Check service type",IF($L95&lt;=TODAY(),"Review history",IF($L95&lt;=TODAY()+Assumptions!$K$7,"Review soon","")))))))</f>
        <v/>
      </c>
    </row>
    <row r="96" ht="28" customHeight="1">
      <c r="A96" s="20" t="n"/>
      <c r="B96" s="21" t="n"/>
      <c r="C96" s="20" t="n"/>
      <c r="D96" s="20" t="n"/>
      <c r="E96" s="20" t="n"/>
      <c r="F96" s="22" t="n"/>
      <c r="G96" s="29" t="n"/>
      <c r="H96" s="24" t="n"/>
      <c r="I96" s="20" t="n"/>
      <c r="J96" s="22" t="n"/>
      <c r="K96" s="20" t="n"/>
      <c r="L96" s="25">
        <f>IF(OR($A96="",$B96="",$E96=""),"",IFERROR($B96+VLOOKUP($E96,Assumptions!$A$4:$B$10,2,FALSE),""))</f>
        <v/>
      </c>
      <c r="M96" s="8">
        <f>IF($A96="","",IF($K96&lt;&gt;"Completed","Check status",IF($J96="","Check outcome",IF($J96="Client follow-up requested","Human follow-up",IF($L96="","Check service type",IF($L96&lt;=TODAY(),"Review history",IF($L96&lt;=TODAY()+Assumptions!$K$7,"Review soon","")))))))</f>
        <v/>
      </c>
    </row>
    <row r="97" ht="28" customHeight="1">
      <c r="A97" s="20" t="n"/>
      <c r="B97" s="21" t="n"/>
      <c r="C97" s="20" t="n"/>
      <c r="D97" s="20" t="n"/>
      <c r="E97" s="20" t="n"/>
      <c r="F97" s="22" t="n"/>
      <c r="G97" s="29" t="n"/>
      <c r="H97" s="24" t="n"/>
      <c r="I97" s="20" t="n"/>
      <c r="J97" s="22" t="n"/>
      <c r="K97" s="20" t="n"/>
      <c r="L97" s="15">
        <f>IF(OR($A97="",$B97="",$E97=""),"",IFERROR($B97+VLOOKUP($E97,Assumptions!$A$4:$B$10,2,FALSE),""))</f>
        <v/>
      </c>
      <c r="M97" s="11">
        <f>IF($A97="","",IF($K97&lt;&gt;"Completed","Check status",IF($J97="","Check outcome",IF($J97="Client follow-up requested","Human follow-up",IF($L97="","Check service type",IF($L97&lt;=TODAY(),"Review history",IF($L97&lt;=TODAY()+Assumptions!$K$7,"Review soon","")))))))</f>
        <v/>
      </c>
    </row>
    <row r="98" ht="28" customHeight="1">
      <c r="A98" s="20" t="n"/>
      <c r="B98" s="21" t="n"/>
      <c r="C98" s="20" t="n"/>
      <c r="D98" s="20" t="n"/>
      <c r="E98" s="20" t="n"/>
      <c r="F98" s="22" t="n"/>
      <c r="G98" s="29" t="n"/>
      <c r="H98" s="24" t="n"/>
      <c r="I98" s="20" t="n"/>
      <c r="J98" s="22" t="n"/>
      <c r="K98" s="20" t="n"/>
      <c r="L98" s="25">
        <f>IF(OR($A98="",$B98="",$E98=""),"",IFERROR($B98+VLOOKUP($E98,Assumptions!$A$4:$B$10,2,FALSE),""))</f>
        <v/>
      </c>
      <c r="M98" s="8">
        <f>IF($A98="","",IF($K98&lt;&gt;"Completed","Check status",IF($J98="","Check outcome",IF($J98="Client follow-up requested","Human follow-up",IF($L98="","Check service type",IF($L98&lt;=TODAY(),"Review history",IF($L98&lt;=TODAY()+Assumptions!$K$7,"Review soon","")))))))</f>
        <v/>
      </c>
    </row>
    <row r="99" ht="28" customHeight="1">
      <c r="A99" s="20" t="n"/>
      <c r="B99" s="21" t="n"/>
      <c r="C99" s="20" t="n"/>
      <c r="D99" s="20" t="n"/>
      <c r="E99" s="20" t="n"/>
      <c r="F99" s="22" t="n"/>
      <c r="G99" s="29" t="n"/>
      <c r="H99" s="24" t="n"/>
      <c r="I99" s="20" t="n"/>
      <c r="J99" s="22" t="n"/>
      <c r="K99" s="20" t="n"/>
      <c r="L99" s="15">
        <f>IF(OR($A99="",$B99="",$E99=""),"",IFERROR($B99+VLOOKUP($E99,Assumptions!$A$4:$B$10,2,FALSE),""))</f>
        <v/>
      </c>
      <c r="M99" s="11">
        <f>IF($A99="","",IF($K99&lt;&gt;"Completed","Check status",IF($J99="","Check outcome",IF($J99="Client follow-up requested","Human follow-up",IF($L99="","Check service type",IF($L99&lt;=TODAY(),"Review history",IF($L99&lt;=TODAY()+Assumptions!$K$7,"Review soon","")))))))</f>
        <v/>
      </c>
    </row>
    <row r="100" ht="28" customHeight="1">
      <c r="A100" s="20" t="n"/>
      <c r="B100" s="21" t="n"/>
      <c r="C100" s="20" t="n"/>
      <c r="D100" s="20" t="n"/>
      <c r="E100" s="20" t="n"/>
      <c r="F100" s="22" t="n"/>
      <c r="G100" s="29" t="n"/>
      <c r="H100" s="24" t="n"/>
      <c r="I100" s="20" t="n"/>
      <c r="J100" s="22" t="n"/>
      <c r="K100" s="20" t="n"/>
      <c r="L100" s="25">
        <f>IF(OR($A100="",$B100="",$E100=""),"",IFERROR($B100+VLOOKUP($E100,Assumptions!$A$4:$B$10,2,FALSE),""))</f>
        <v/>
      </c>
      <c r="M100" s="8">
        <f>IF($A100="","",IF($K100&lt;&gt;"Completed","Check status",IF($J100="","Check outcome",IF($J100="Client follow-up requested","Human follow-up",IF($L100="","Check service type",IF($L100&lt;=TODAY(),"Review history",IF($L100&lt;=TODAY()+Assumptions!$K$7,"Review soon","")))))))</f>
        <v/>
      </c>
    </row>
    <row r="101" ht="28" customHeight="1">
      <c r="A101" s="20" t="n"/>
      <c r="B101" s="21" t="n"/>
      <c r="C101" s="20" t="n"/>
      <c r="D101" s="20" t="n"/>
      <c r="E101" s="20" t="n"/>
      <c r="F101" s="22" t="n"/>
      <c r="G101" s="29" t="n"/>
      <c r="H101" s="24" t="n"/>
      <c r="I101" s="20" t="n"/>
      <c r="J101" s="22" t="n"/>
      <c r="K101" s="20" t="n"/>
      <c r="L101" s="15">
        <f>IF(OR($A101="",$B101="",$E101=""),"",IFERROR($B101+VLOOKUP($E101,Assumptions!$A$4:$B$10,2,FALSE),""))</f>
        <v/>
      </c>
      <c r="M101" s="11">
        <f>IF($A101="","",IF($K101&lt;&gt;"Completed","Check status",IF($J101="","Check outcome",IF($J101="Client follow-up requested","Human follow-up",IF($L101="","Check service type",IF($L101&lt;=TODAY(),"Review history",IF($L101&lt;=TODAY()+Assumptions!$K$7,"Review soon","")))))))</f>
        <v/>
      </c>
    </row>
    <row r="102" ht="28" customHeight="1">
      <c r="A102" s="20" t="n"/>
      <c r="B102" s="21" t="n"/>
      <c r="C102" s="20" t="n"/>
      <c r="D102" s="20" t="n"/>
      <c r="E102" s="20" t="n"/>
      <c r="F102" s="22" t="n"/>
      <c r="G102" s="29" t="n"/>
      <c r="H102" s="24" t="n"/>
      <c r="I102" s="20" t="n"/>
      <c r="J102" s="22" t="n"/>
      <c r="K102" s="20" t="n"/>
      <c r="L102" s="25">
        <f>IF(OR($A102="",$B102="",$E102=""),"",IFERROR($B102+VLOOKUP($E102,Assumptions!$A$4:$B$10,2,FALSE),""))</f>
        <v/>
      </c>
      <c r="M102" s="8">
        <f>IF($A102="","",IF($K102&lt;&gt;"Completed","Check status",IF($J102="","Check outcome",IF($J102="Client follow-up requested","Human follow-up",IF($L102="","Check service type",IF($L102&lt;=TODAY(),"Review history",IF($L102&lt;=TODAY()+Assumptions!$K$7,"Review soon","")))))))</f>
        <v/>
      </c>
    </row>
    <row r="103" ht="28" customHeight="1">
      <c r="A103" s="20" t="n"/>
      <c r="B103" s="21" t="n"/>
      <c r="C103" s="20" t="n"/>
      <c r="D103" s="20" t="n"/>
      <c r="E103" s="20" t="n"/>
      <c r="F103" s="22" t="n"/>
      <c r="G103" s="29" t="n"/>
      <c r="H103" s="24" t="n"/>
      <c r="I103" s="20" t="n"/>
      <c r="J103" s="22" t="n"/>
      <c r="K103" s="20" t="n"/>
      <c r="L103" s="15">
        <f>IF(OR($A103="",$B103="",$E103=""),"",IFERROR($B103+VLOOKUP($E103,Assumptions!$A$4:$B$10,2,FALSE),""))</f>
        <v/>
      </c>
      <c r="M103" s="11">
        <f>IF($A103="","",IF($K103&lt;&gt;"Completed","Check status",IF($J103="","Check outcome",IF($J103="Client follow-up requested","Human follow-up",IF($L103="","Check service type",IF($L103&lt;=TODAY(),"Review history",IF($L103&lt;=TODAY()+Assumptions!$K$7,"Review soon","")))))))</f>
        <v/>
      </c>
    </row>
    <row r="104" ht="28" customHeight="1">
      <c r="A104" s="20" t="n"/>
      <c r="B104" s="21" t="n"/>
      <c r="C104" s="20" t="n"/>
      <c r="D104" s="20" t="n"/>
      <c r="E104" s="20" t="n"/>
      <c r="F104" s="22" t="n"/>
      <c r="G104" s="29" t="n"/>
      <c r="H104" s="24" t="n"/>
      <c r="I104" s="20" t="n"/>
      <c r="J104" s="22" t="n"/>
      <c r="K104" s="20" t="n"/>
      <c r="L104" s="25">
        <f>IF(OR($A104="",$B104="",$E104=""),"",IFERROR($B104+VLOOKUP($E104,Assumptions!$A$4:$B$10,2,FALSE),""))</f>
        <v/>
      </c>
      <c r="M104" s="8">
        <f>IF($A104="","",IF($K104&lt;&gt;"Completed","Check status",IF($J104="","Check outcome",IF($J104="Client follow-up requested","Human follow-up",IF($L104="","Check service type",IF($L104&lt;=TODAY(),"Review history",IF($L104&lt;=TODAY()+Assumptions!$K$7,"Review soon","")))))))</f>
        <v/>
      </c>
    </row>
  </sheetData>
  <autoFilter ref="A4:M104"/>
  <mergeCells count="1">
    <mergeCell ref="A1:M1"/>
  </mergeCells>
  <conditionalFormatting sqref="A5:A104">
    <cfRule type="expression" priority="1" dxfId="0">
      <formula>AND(A5&lt;&gt;"",COUNTIF($A$5:$A$104,A5)&gt;1)</formula>
    </cfRule>
  </conditionalFormatting>
  <conditionalFormatting sqref="K5:K104">
    <cfRule type="expression" priority="2" dxfId="1">
      <formula>$K5="Completed"</formula>
    </cfRule>
  </conditionalFormatting>
  <conditionalFormatting sqref="M5:M104">
    <cfRule type="expression" priority="3" dxfId="0">
      <formula>$M5&lt;&gt;""</formula>
    </cfRule>
  </conditionalFormatting>
  <dataValidations count="7">
    <dataValidation sqref="B5:B104" showDropDown="0" showInputMessage="1" showErrorMessage="1" allowBlank="0" errorTitle="Check service date" error="Enter a service date within the editable history window and not after today." promptTitle="Service date" prompt="Enter a completed or attempted service date in MM/DD/YYYY format." type="date" operator="between">
      <formula1>=Assumptions!$K$4</formula1>
      <formula2>=TODAY()</formula2>
    </dataValidation>
    <dataValidation sqref="E5:E104" showDropDown="0" showInputMessage="0" showErrorMessage="1" allowBlank="0" errorTitle="Check service type" error="Choose a service type from the editable Assumptions list." type="list">
      <formula1>=Assumptions!$A$4:$A$10</formula1>
    </dataValidation>
    <dataValidation sqref="G5:G104" showDropDown="0" showInputMessage="0" showErrorMessage="1" allowBlank="0" errorTitle="Check quantity" error="Enter a quantity greater than zero and within the editable maximum." type="decimal" operator="between">
      <formula1>0.01</formula1>
      <formula2>=Assumptions!$K$5</formula2>
    </dataValidation>
    <dataValidation sqref="H5:H104" showDropDown="0" showInputMessage="0" showErrorMessage="1" allowBlank="0" errorTitle="Check amount" error="Enter a nonnegative amount within the editable maximum." type="decimal" operator="between">
      <formula1>0</formula1>
      <formula2>=Assumptions!$K$6</formula2>
    </dataValidation>
    <dataValidation sqref="I5:I104" showDropDown="0" showInputMessage="0" showErrorMessage="1" allowBlank="0" errorTitle="Check provider" error="Choose a provider assignment from the editable Assumptions list." type="list">
      <formula1>=Assumptions!$H$4:$H$8</formula1>
    </dataValidation>
    <dataValidation sqref="J5:J104" showDropDown="0" showInputMessage="0" showErrorMessage="1" allowBlank="0" errorTitle="Check outcome" error="Choose an outcome from the editable Assumptions list." type="list">
      <formula1>=Assumptions!$F$4:$F$8</formula1>
    </dataValidation>
    <dataValidation sqref="K5:K104" showDropDown="0" showInputMessage="0" showErrorMessage="1" allowBlank="0" errorTitle="Check status" error="Choose a status from the editable Assumptions list." type="list">
      <formula1>=Assumptions!$D$4:$D$7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L10"/>
  <sheetViews>
    <sheetView showGridLines="0" tabSelected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3" customWidth="1" min="3" max="3"/>
    <col width="18" customWidth="1" min="4" max="4"/>
    <col width="3" customWidth="1" min="5" max="5"/>
    <col width="29" customWidth="1" min="6" max="6"/>
    <col width="3" customWidth="1" min="7" max="7"/>
    <col width="21" customWidth="1" min="8" max="8"/>
    <col width="3" customWidth="1" min="9" max="9"/>
    <col width="29" customWidth="1" min="10" max="10"/>
    <col width="17" customWidth="1" min="11" max="11"/>
    <col width="47" customWidth="1" min="12" max="12"/>
  </cols>
  <sheetData>
    <row r="1" ht="30" customHeight="1">
      <c r="A1" s="1" t="inlineStr">
        <is>
          <t>Assumptions and Editable Lists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8" t="n"/>
    </row>
    <row r="2">
      <c r="A2" s="3" t="inlineStr">
        <is>
          <t>Yellow cells control stable choices and internal booking-context prompts; they are not care recommendations.</t>
        </is>
      </c>
    </row>
    <row r="3">
      <c r="A3" s="6" t="inlineStr">
        <is>
          <t>Service Type</t>
        </is>
      </c>
      <c r="B3" s="6" t="inlineStr">
        <is>
          <t>Context Review Days</t>
        </is>
      </c>
      <c r="D3" s="6" t="inlineStr">
        <is>
          <t>Status Choice</t>
        </is>
      </c>
      <c r="F3" s="6" t="inlineStr">
        <is>
          <t>Outcome Choice</t>
        </is>
      </c>
      <c r="H3" s="6" t="inlineStr">
        <is>
          <t>Provider Choice</t>
        </is>
      </c>
      <c r="J3" s="6" t="inlineStr">
        <is>
          <t>Setting</t>
        </is>
      </c>
      <c r="K3" s="6" t="inlineStr">
        <is>
          <t>Value</t>
        </is>
      </c>
      <c r="L3" s="6" t="inlineStr">
        <is>
          <t>Purpose</t>
        </is>
      </c>
    </row>
    <row r="4" ht="30" customHeight="1">
      <c r="A4" s="20" t="inlineStr">
        <is>
          <t>Bath &amp; Brush</t>
        </is>
      </c>
      <c r="B4" s="26" t="n">
        <v>56</v>
      </c>
      <c r="D4" s="20" t="inlineStr">
        <is>
          <t>Completed</t>
        </is>
      </c>
      <c r="F4" s="20" t="inlineStr">
        <is>
          <t>Completed as planned</t>
        </is>
      </c>
      <c r="H4" s="20" t="inlineStr">
        <is>
          <t>Grooming Team A</t>
        </is>
      </c>
      <c r="J4" s="8" t="inlineStr">
        <is>
          <t>Earliest accepted service date</t>
        </is>
      </c>
      <c r="K4" s="21" t="n">
        <v>42370</v>
      </c>
      <c r="L4" s="9" t="inlineStr">
        <is>
          <t>Sets the oldest date accepted in Service History.</t>
        </is>
      </c>
    </row>
    <row r="5" ht="30" customHeight="1">
      <c r="A5" s="20" t="inlineStr">
        <is>
          <t>Nail Trim</t>
        </is>
      </c>
      <c r="B5" s="26" t="n">
        <v>42</v>
      </c>
      <c r="D5" s="20" t="inlineStr">
        <is>
          <t>Canceled</t>
        </is>
      </c>
      <c r="F5" s="20" t="inlineStr">
        <is>
          <t>Client follow-up requested</t>
        </is>
      </c>
      <c r="H5" s="20" t="inlineStr">
        <is>
          <t>Grooming Team B</t>
        </is>
      </c>
      <c r="J5" s="11" t="inlineStr">
        <is>
          <t>Maximum quantity</t>
        </is>
      </c>
      <c r="K5" s="29" t="n">
        <v>24</v>
      </c>
      <c r="L5" s="12" t="inlineStr">
        <is>
          <t>Flags quantities above the business-entered limit.</t>
        </is>
      </c>
    </row>
    <row r="6" ht="30" customHeight="1">
      <c r="A6" s="20" t="inlineStr">
        <is>
          <t>Haircut</t>
        </is>
      </c>
      <c r="B6" s="26" t="n">
        <v>56</v>
      </c>
      <c r="D6" s="20" t="inlineStr">
        <is>
          <t>Incomplete</t>
        </is>
      </c>
      <c r="F6" s="20" t="inlineStr">
        <is>
          <t>Schedule adjustment noted</t>
        </is>
      </c>
      <c r="H6" s="20" t="inlineStr">
        <is>
          <t>Care Team A</t>
        </is>
      </c>
      <c r="J6" s="8" t="inlineStr">
        <is>
          <t>Maximum entered amount</t>
        </is>
      </c>
      <c r="K6" s="24" t="n">
        <v>5000</v>
      </c>
      <c r="L6" s="9" t="inlineStr">
        <is>
          <t>Flags entered amounts above the business-entered limit.</t>
        </is>
      </c>
    </row>
    <row r="7" ht="30" customHeight="1">
      <c r="A7" s="20" t="inlineStr">
        <is>
          <t>Daycare</t>
        </is>
      </c>
      <c r="B7" s="26" t="n">
        <v>30</v>
      </c>
      <c r="D7" s="20" t="inlineStr">
        <is>
          <t>Needs review</t>
        </is>
      </c>
      <c r="F7" s="20" t="inlineStr">
        <is>
          <t>Shorter session requested</t>
        </is>
      </c>
      <c r="H7" s="20" t="inlineStr">
        <is>
          <t>Care Team B</t>
        </is>
      </c>
      <c r="J7" s="11" t="inlineStr">
        <is>
          <t>Context alert lead days</t>
        </is>
      </c>
      <c r="K7" s="26" t="n">
        <v>14</v>
      </c>
      <c r="L7" s="12" t="inlineStr">
        <is>
          <t>Controls how early a booking-context review prompt appears.</t>
        </is>
      </c>
    </row>
    <row r="8" ht="30" customHeight="1">
      <c r="A8" s="20" t="inlineStr">
        <is>
          <t>Boarding</t>
        </is>
      </c>
      <c r="B8" s="26" t="n">
        <v>90</v>
      </c>
      <c r="D8" s="8" t="n"/>
      <c r="F8" s="20" t="inlineStr">
        <is>
          <t>No service outcome</t>
        </is>
      </c>
      <c r="H8" s="20" t="inlineStr">
        <is>
          <t>Walk Team A</t>
        </is>
      </c>
      <c r="J8" s="8" t="n"/>
      <c r="K8" s="8" t="n"/>
      <c r="L8" s="9" t="n"/>
    </row>
    <row r="9" ht="30" customHeight="1">
      <c r="A9" s="20" t="inlineStr">
        <is>
          <t>Dog Walk</t>
        </is>
      </c>
      <c r="B9" s="26" t="n">
        <v>30</v>
      </c>
      <c r="D9" s="11" t="n"/>
      <c r="F9" s="11" t="n"/>
      <c r="H9" s="11" t="n"/>
      <c r="J9" s="11" t="n"/>
      <c r="K9" s="11" t="n"/>
      <c r="L9" s="12" t="n"/>
    </row>
    <row r="10" ht="30" customHeight="1">
      <c r="A10" s="20" t="inlineStr">
        <is>
          <t>Pet Sitting</t>
        </is>
      </c>
      <c r="B10" s="26" t="n">
        <v>60</v>
      </c>
      <c r="D10" s="8" t="n"/>
      <c r="F10" s="8" t="n"/>
      <c r="H10" s="8" t="n"/>
      <c r="J10" s="8" t="n"/>
      <c r="K10" s="8" t="n"/>
      <c r="L10" s="9" t="n"/>
    </row>
  </sheetData>
  <mergeCells count="1">
    <mergeCell ref="A1:L1"/>
  </mergeCells>
  <dataValidations count="4">
    <dataValidation sqref="K4" showDropDown="0" showInputMessage="0" showErrorMessage="1" allowBlank="0" errorTitle="Check earliest date" error="Enter a date no later than today and within the last 25 years." type="date" operator="between">
      <formula1>=DATE(YEAR(TODAY())-25,1,1)</formula1>
      <formula2>=TODAY()</formula2>
    </dataValidation>
    <dataValidation sqref="K5" showDropDown="0" showInputMessage="0" showErrorMessage="1" allowBlank="0" errorTitle="Check maximum quantity" error="Enter a maximum quantity from 1 through 1,000." type="whole" operator="between">
      <formula1>1</formula1>
      <formula2>1000</formula2>
    </dataValidation>
    <dataValidation sqref="K6" showDropDown="0" showInputMessage="0" showErrorMessage="1" allowBlank="0" errorTitle="Check maximum amount" error="Enter a maximum amount from $0.00 through $1,000,000.00." type="decimal" operator="between">
      <formula1>0</formula1>
      <formula2>1000000</formula2>
    </dataValidation>
    <dataValidation sqref="K7" showDropDown="0" showInputMessage="0" showErrorMessage="1" allowBlank="0" errorTitle="Check lead window" error="Enter a lead window from 0 through 365 days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2026-09-09T10:58:43Z</dcterms:created>
  <dcterms:modified xmlns:dcterms="http://purl.org/dc/terms/" xmlns:xsi="http://www.w3.org/2001/XMLSchema-instance" xsi:type="dcterms:W3CDTF">2026-09-09T10:58:44+00:00Z</dcterms:modified>
</cp:coreProperties>
</file>