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ooking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'Summary'!$A$9:$D$14</definedName>
    <definedName name="_xlnm._FilterDatabase" localSheetId="1" hidden="1">'Bookings'!$A$4:$O$154</definedName>
    <definedName name="_xlnm._FilterDatabase" localSheetId="2" hidden="1">'Assumptions'!$A$4:$D$9</definedName>
  </definedNames>
  <calcPr calcId="0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##"/>
    <numFmt numFmtId="166" formatCode="mm/dd/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243333"/>
      <sz val="9"/>
    </font>
    <font>
      <name val="Arial"/>
      <b val="1"/>
      <color rgb="00FFFFFF"/>
      <sz val="10"/>
    </font>
    <font>
      <name val="Arial"/>
      <b val="1"/>
      <color rgb="00243333"/>
      <sz val="10"/>
    </font>
    <font>
      <name val="Arial"/>
      <b val="1"/>
      <color rgb="00FFFFFF"/>
      <sz val="11"/>
    </font>
    <font>
      <name val="Arial"/>
      <color rgb="00243333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2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center" vertical="center"/>
    </xf>
    <xf numFmtId="164" fontId="6" fillId="4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164" fontId="6" fillId="5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center" vertical="center"/>
    </xf>
    <xf numFmtId="18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top" wrapText="1"/>
    </xf>
    <xf numFmtId="165" fontId="6" fillId="6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center"/>
    </xf>
    <xf numFmtId="164" fontId="6" fillId="6" borderId="1" applyAlignment="1" pivotButton="0" quotePrefix="0" xfId="0">
      <alignment horizontal="center" vertical="center"/>
    </xf>
    <xf numFmtId="1" fontId="6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5" fillId="3" borderId="1" pivotButton="0" quotePrefix="0" xfId="0"/>
    <xf numFmtId="166" fontId="6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rial"/>
        <b val="1"/>
        <color rgb="00FFFFFF"/>
        <sz val="10"/>
      </font>
      <fill>
        <patternFill patternType="solid">
          <fgColor rgb="00A93F2C"/>
        </patternFill>
      </fill>
    </dxf>
    <dxf>
      <font>
        <name val="Arial"/>
        <b val="1"/>
        <color rgb="00FFFFFF"/>
        <sz val="10"/>
      </font>
      <fill>
        <patternFill patternType="solid">
          <fgColor rgb="00246B63"/>
        </patternFill>
      </fill>
    </dxf>
    <dxf>
      <font>
        <name val="Arial"/>
        <color rgb="00243333"/>
        <sz val="10"/>
      </font>
      <fill>
        <patternFill patternType="solid">
          <fgColor rgb="00E8EE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Bookings by Service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'Summary'!B9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'Summary'!$A$10:$A$14</f>
            </numRef>
          </cat>
          <val>
            <numRef>
              <f>'Summary'!$B$10:$B$14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Bookings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Service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16</row>
      <rowOff>0</rowOff>
    </from>
    <ext cx="378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42B2B"/>
    <outlinePr summaryBelow="1" summaryRight="1"/>
    <pageSetUpPr/>
  </sheetPr>
  <dimension ref="A1:H14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21" customWidth="1" min="3" max="3"/>
    <col width="16" customWidth="1" min="4" max="4"/>
    <col width="21" customWidth="1" min="5" max="5"/>
    <col width="18" customWidth="1" min="6" max="6"/>
    <col width="14" customWidth="1" min="7" max="7"/>
    <col width="4" customWidth="1" min="8" max="8"/>
  </cols>
  <sheetData>
    <row r="1" ht="28" customHeight="1">
      <c r="A1" s="1" t="inlineStr">
        <is>
          <t>Fictional Paws &amp; Paths — Pet Service Master Booking Calendar</t>
        </is>
      </c>
    </row>
    <row r="2" ht="30" customHeight="1">
      <c r="A2" s="2" t="inlineStr">
        <is>
          <t>Indicators are calculated from the prepared booking rows. Review alerts require a human decision.</t>
        </is>
      </c>
    </row>
    <row r="3">
      <c r="A3" s="3" t="inlineStr">
        <is>
          <t>Total bookings</t>
        </is>
      </c>
      <c r="B3" s="4">
        <f>COUNTIF(Bookings!$A$5:$A$154,"&lt;&gt;")</f>
        <v/>
      </c>
      <c r="C3" s="3" t="inlineStr">
        <is>
          <t>Noncanceled bookings</t>
        </is>
      </c>
      <c r="D3" s="4">
        <f>COUNTIFS(Bookings!$A$5:$A$154,"&lt;&gt;",Bookings!$K$5:$K$154,"&lt;&gt;Canceled")</f>
        <v/>
      </c>
      <c r="E3" s="3" t="inlineStr">
        <is>
          <t>Confirmed bookings</t>
        </is>
      </c>
      <c r="F3" s="4">
        <f>COUNTIFS(Bookings!$A$5:$A$154,"&lt;&gt;",Bookings!$K$5:$K$154,"Confirmed")</f>
        <v/>
      </c>
    </row>
    <row r="4">
      <c r="A4" s="3" t="inlineStr">
        <is>
          <t>Needs review</t>
        </is>
      </c>
      <c r="B4" s="4">
        <f>COUNTIF(Bookings!$N$5:$N$154,"Review*")+COUNTIF(Bookings!$N$5:$N$154,"Assign staff")</f>
        <v/>
      </c>
      <c r="C4" s="3" t="inlineStr">
        <is>
          <t>Unassigned confirmed</t>
        </is>
      </c>
      <c r="D4" s="4">
        <f>COUNTIFS(Bookings!$A$5:$A$154,"&lt;&gt;",Bookings!$J$5:$J$154,"",Bookings!$K$5:$K$154,"Confirmed")</f>
        <v/>
      </c>
      <c r="E4" s="3" t="inlineStr">
        <is>
          <t>Estimated amount</t>
        </is>
      </c>
      <c r="F4" s="5">
        <f>SUMIFS(Bookings!$M$5:$M$154,Bookings!$A$5:$A$154,"&lt;&gt;",Bookings!$K$5:$K$154,"&lt;&gt;Canceled")</f>
        <v/>
      </c>
    </row>
    <row r="5">
      <c r="A5" s="3" t="inlineStr">
        <is>
          <t>Scheduled quantity</t>
        </is>
      </c>
      <c r="B5" s="6">
        <f>SUMIFS(Bookings!$I$5:$I$154,Bookings!$A$5:$A$154,"&lt;&gt;",Bookings!$K$5:$K$154,"&lt;&gt;Canceled")</f>
        <v/>
      </c>
    </row>
    <row r="6"/>
    <row r="7"/>
    <row r="8">
      <c r="A8" s="7" t="inlineStr">
        <is>
          <t>Service mix</t>
        </is>
      </c>
      <c r="B8" s="7" t="n"/>
      <c r="C8" s="7" t="n"/>
      <c r="D8" s="7" t="n"/>
      <c r="E8" s="7" t="n"/>
      <c r="F8" s="7" t="inlineStr">
        <is>
          <t>Status totals</t>
        </is>
      </c>
      <c r="G8" s="7" t="n"/>
      <c r="H8" s="7" t="n"/>
    </row>
    <row r="9">
      <c r="A9" s="8" t="inlineStr">
        <is>
          <t>Service</t>
        </is>
      </c>
      <c r="B9" s="8" t="inlineStr">
        <is>
          <t>Noncanceled bookings</t>
        </is>
      </c>
      <c r="C9" s="8" t="inlineStr">
        <is>
          <t>Quantity</t>
        </is>
      </c>
      <c r="D9" s="8" t="inlineStr">
        <is>
          <t>Estimated amount</t>
        </is>
      </c>
      <c r="F9" s="9" t="inlineStr">
        <is>
          <t>Status</t>
        </is>
      </c>
      <c r="G9" s="9" t="inlineStr">
        <is>
          <t>Bookings</t>
        </is>
      </c>
    </row>
    <row r="10">
      <c r="A10" s="10">
        <f>Assumptions!$A$5</f>
        <v/>
      </c>
      <c r="B10" s="11">
        <f>COUNTIFS(Bookings!$A$5:$A$154,"&lt;&gt;",Bookings!$H$5:$H$154,$A10,Bookings!$K$5:$K$154,"&lt;&gt;Canceled")</f>
        <v/>
      </c>
      <c r="C10" s="12">
        <f>SUMIFS(Bookings!$I$5:$I$154,Bookings!$A$5:$A$154,"&lt;&gt;",Bookings!$H$5:$H$154,$A10,Bookings!$K$5:$K$154,"&lt;&gt;Canceled")</f>
        <v/>
      </c>
      <c r="D10" s="13">
        <f>SUMIFS(Bookings!$M$5:$M$154,Bookings!$A$5:$A$154,"&lt;&gt;",Bookings!$H$5:$H$154,$A10,Bookings!$K$5:$K$154,"&lt;&gt;Canceled")</f>
        <v/>
      </c>
      <c r="F10" s="10">
        <f>Assumptions!$F$14</f>
        <v/>
      </c>
      <c r="G10" s="11">
        <f>COUNTIFS(Bookings!$A$5:$A$154,"&lt;&gt;",Bookings!$K$5:$K$154,$F10)</f>
        <v/>
      </c>
    </row>
    <row r="11">
      <c r="A11" s="14">
        <f>Assumptions!$A$6</f>
        <v/>
      </c>
      <c r="B11" s="15">
        <f>COUNTIFS(Bookings!$A$5:$A$154,"&lt;&gt;",Bookings!$H$5:$H$154,$A11,Bookings!$K$5:$K$154,"&lt;&gt;Canceled")</f>
        <v/>
      </c>
      <c r="C11" s="16">
        <f>SUMIFS(Bookings!$I$5:$I$154,Bookings!$A$5:$A$154,"&lt;&gt;",Bookings!$H$5:$H$154,$A11,Bookings!$K$5:$K$154,"&lt;&gt;Canceled")</f>
        <v/>
      </c>
      <c r="D11" s="17">
        <f>SUMIFS(Bookings!$M$5:$M$154,Bookings!$A$5:$A$154,"&lt;&gt;",Bookings!$H$5:$H$154,$A11,Bookings!$K$5:$K$154,"&lt;&gt;Canceled")</f>
        <v/>
      </c>
      <c r="F11" s="14">
        <f>Assumptions!$F$15</f>
        <v/>
      </c>
      <c r="G11" s="15">
        <f>COUNTIFS(Bookings!$A$5:$A$154,"&lt;&gt;",Bookings!$K$5:$K$154,$F11)</f>
        <v/>
      </c>
    </row>
    <row r="12">
      <c r="A12" s="10">
        <f>Assumptions!$A$7</f>
        <v/>
      </c>
      <c r="B12" s="11">
        <f>COUNTIFS(Bookings!$A$5:$A$154,"&lt;&gt;",Bookings!$H$5:$H$154,$A12,Bookings!$K$5:$K$154,"&lt;&gt;Canceled")</f>
        <v/>
      </c>
      <c r="C12" s="12">
        <f>SUMIFS(Bookings!$I$5:$I$154,Bookings!$A$5:$A$154,"&lt;&gt;",Bookings!$H$5:$H$154,$A12,Bookings!$K$5:$K$154,"&lt;&gt;Canceled")</f>
        <v/>
      </c>
      <c r="D12" s="13">
        <f>SUMIFS(Bookings!$M$5:$M$154,Bookings!$A$5:$A$154,"&lt;&gt;",Bookings!$H$5:$H$154,$A12,Bookings!$K$5:$K$154,"&lt;&gt;Canceled")</f>
        <v/>
      </c>
      <c r="F12" s="10">
        <f>Assumptions!$F$16</f>
        <v/>
      </c>
      <c r="G12" s="11">
        <f>COUNTIFS(Bookings!$A$5:$A$154,"&lt;&gt;",Bookings!$K$5:$K$154,$F12)</f>
        <v/>
      </c>
    </row>
    <row r="13">
      <c r="A13" s="14">
        <f>Assumptions!$A$8</f>
        <v/>
      </c>
      <c r="B13" s="15">
        <f>COUNTIFS(Bookings!$A$5:$A$154,"&lt;&gt;",Bookings!$H$5:$H$154,$A13,Bookings!$K$5:$K$154,"&lt;&gt;Canceled")</f>
        <v/>
      </c>
      <c r="C13" s="16">
        <f>SUMIFS(Bookings!$I$5:$I$154,Bookings!$A$5:$A$154,"&lt;&gt;",Bookings!$H$5:$H$154,$A13,Bookings!$K$5:$K$154,"&lt;&gt;Canceled")</f>
        <v/>
      </c>
      <c r="D13" s="17">
        <f>SUMIFS(Bookings!$M$5:$M$154,Bookings!$A$5:$A$154,"&lt;&gt;",Bookings!$H$5:$H$154,$A13,Bookings!$K$5:$K$154,"&lt;&gt;Canceled")</f>
        <v/>
      </c>
      <c r="F13" s="14">
        <f>Assumptions!$F$17</f>
        <v/>
      </c>
      <c r="G13" s="15">
        <f>COUNTIFS(Bookings!$A$5:$A$154,"&lt;&gt;",Bookings!$K$5:$K$154,$F13)</f>
        <v/>
      </c>
    </row>
    <row r="14">
      <c r="A14" s="10">
        <f>Assumptions!$A$9</f>
        <v/>
      </c>
      <c r="B14" s="11">
        <f>COUNTIFS(Bookings!$A$5:$A$154,"&lt;&gt;",Bookings!$H$5:$H$154,$A14,Bookings!$K$5:$K$154,"&lt;&gt;Canceled")</f>
        <v/>
      </c>
      <c r="C14" s="12">
        <f>SUMIFS(Bookings!$I$5:$I$154,Bookings!$A$5:$A$154,"&lt;&gt;",Bookings!$H$5:$H$154,$A14,Bookings!$K$5:$K$154,"&lt;&gt;Canceled")</f>
        <v/>
      </c>
      <c r="D14" s="13">
        <f>SUMIFS(Bookings!$M$5:$M$154,Bookings!$A$5:$A$154,"&lt;&gt;",Bookings!$H$5:$H$154,$A14,Bookings!$K$5:$K$154,"&lt;&gt;Canceled")</f>
        <v/>
      </c>
    </row>
  </sheetData>
  <autoFilter ref="A9:D14"/>
  <mergeCells count="1">
    <mergeCell ref="A1:H1"/>
  </mergeCells>
  <conditionalFormatting sqref="B4">
    <cfRule type="expression" priority="1" dxfId="0">
      <formula>$B$4&gt;0</formula>
    </cfRule>
  </conditionalFormatting>
  <conditionalFormatting sqref="D4">
    <cfRule type="expression" priority="2" dxfId="0">
      <formula>$D$4&gt;0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93F2C"/>
    <outlinePr summaryBelow="1" summaryRight="1"/>
    <pageSetUpPr/>
  </sheetPr>
  <dimension ref="A1:O1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1" customWidth="1" min="3" max="3"/>
    <col width="12" customWidth="1" min="4" max="4"/>
    <col width="11" customWidth="1" min="5" max="5"/>
    <col width="20" customWidth="1" min="6" max="6"/>
    <col width="19" customWidth="1" min="7" max="7"/>
    <col width="17" customWidth="1" min="8" max="8"/>
    <col width="10" customWidth="1" min="9" max="9"/>
    <col width="24" customWidth="1" min="10" max="10"/>
    <col width="13" customWidth="1" min="11" max="11"/>
    <col width="12" customWidth="1" min="12" max="12"/>
    <col width="16" customWidth="1" min="13" max="13"/>
    <col width="29" customWidth="1" min="14" max="14"/>
    <col width="38" customWidth="1" min="15" max="15"/>
  </cols>
  <sheetData>
    <row r="1" ht="28" customHeight="1">
      <c r="A1" s="1" t="inlineStr">
        <is>
          <t>Fictional Paws &amp; Paths — Master Bookings</t>
        </is>
      </c>
    </row>
    <row r="2" ht="28" customHeight="1">
      <c r="A2" s="2" t="inlineStr">
        <is>
          <t>Enter or revise yellow cells. Rate, amount, and schedule check columns calculate automatically.</t>
        </is>
      </c>
    </row>
    <row r="3"/>
    <row r="4" ht="36" customHeight="1">
      <c r="A4" s="8" t="inlineStr">
        <is>
          <t>Booking ID</t>
        </is>
      </c>
      <c r="B4" s="8" t="inlineStr">
        <is>
          <t>Start Date</t>
        </is>
      </c>
      <c r="C4" s="8" t="inlineStr">
        <is>
          <t>Start Time</t>
        </is>
      </c>
      <c r="D4" s="8" t="inlineStr">
        <is>
          <t>End Date</t>
        </is>
      </c>
      <c r="E4" s="8" t="inlineStr">
        <is>
          <t>End Time</t>
        </is>
      </c>
      <c r="F4" s="8" t="inlineStr">
        <is>
          <t>Client</t>
        </is>
      </c>
      <c r="G4" s="8" t="inlineStr">
        <is>
          <t>Pet</t>
        </is>
      </c>
      <c r="H4" s="8" t="inlineStr">
        <is>
          <t>Service</t>
        </is>
      </c>
      <c r="I4" s="8" t="inlineStr">
        <is>
          <t>Quantity</t>
        </is>
      </c>
      <c r="J4" s="8" t="inlineStr">
        <is>
          <t>Assigned To</t>
        </is>
      </c>
      <c r="K4" s="8" t="inlineStr">
        <is>
          <t>Status</t>
        </is>
      </c>
      <c r="L4" s="8" t="inlineStr">
        <is>
          <t>Unit Rate</t>
        </is>
      </c>
      <c r="M4" s="8" t="inlineStr">
        <is>
          <t>Estimated Amount</t>
        </is>
      </c>
      <c r="N4" s="8" t="inlineStr">
        <is>
          <t>Schedule Check</t>
        </is>
      </c>
      <c r="O4" s="8" t="inlineStr">
        <is>
          <t>Owner-Supplied Care Notes</t>
        </is>
      </c>
    </row>
    <row r="5" ht="33" customHeight="1">
      <c r="A5" s="18" t="inlineStr">
        <is>
          <t>FB-1001</t>
        </is>
      </c>
      <c r="B5" s="31" t="n">
        <v>46276</v>
      </c>
      <c r="C5" s="20" t="n">
        <v>0.375</v>
      </c>
      <c r="D5" s="31" t="n">
        <v>46276</v>
      </c>
      <c r="E5" s="20" t="n">
        <v>0.4583333333333333</v>
      </c>
      <c r="F5" s="21" t="inlineStr">
        <is>
          <t>Fictional Client 01</t>
        </is>
      </c>
      <c r="G5" s="21" t="inlineStr">
        <is>
          <t>Fictional Pet Maple</t>
        </is>
      </c>
      <c r="H5" s="18" t="inlineStr">
        <is>
          <t>Grooming</t>
        </is>
      </c>
      <c r="I5" s="22" t="n">
        <v>1</v>
      </c>
      <c r="J5" s="21" t="inlineStr">
        <is>
          <t>Fictional Staff - Rowan</t>
        </is>
      </c>
      <c r="K5" s="18" t="inlineStr">
        <is>
          <t>Confirmed</t>
        </is>
      </c>
      <c r="L5" s="17">
        <f>IF($H5="","",IFERROR(VLOOKUP($H5,Assumptions!$A$5:$D$9,3,FALSE),""))</f>
        <v/>
      </c>
      <c r="M5" s="17">
        <f>IF(OR(NOT(ISNUMBER($I5)),NOT(ISNUMBER($L5))),"",IFERROR($I5*$L5,""))</f>
        <v/>
      </c>
      <c r="N5" s="23">
        <f>IF($A5="","",IF(COUNTIF($A$5:$A$154,$A5)&gt;1,"Review duplicate ID",IF(OR(NOT(ISNUMBER($B5)),NOT(ISNUMBER($C5)),NOT(ISNUMBER($D5)),NOT(ISNUMBER($E5))),"Review dates/times",IF(IFERROR($D5+$E5,0)&lt;=IFERROR($B5+$C5,0),"Review end time",IF(AND($K5="Confirmed",$J5=""),"Assign staff",IF(AND($H5&lt;&gt;"",$B5&lt;&gt;"",COUNTIFS($H$5:$H$154,$H5,$B$5:$B$154,$B5,$K$5:$K$154,"&lt;&gt;Canceled")&gt;IFERROR(VLOOKUP($H5,Assumptions!$A$5:$D$9,4,FALSE),999999)),"Review start capacity",IF(AND($J5&lt;&gt;"",$K5&lt;&gt;"Canceled",SUMPRODUCT(($J$5:$J$154=$J5)*($K$5:$K$154&lt;&gt;"Canceled")*(ROW($A$5:$A$154)&lt;&gt;ROW())*(IFERROR($B$5:$B$154+$C$5:$C$154,0)&lt;IFERROR($D5+$E5,0))*(IFERROR($D$5:$D$154+$E$5:$E$154,0)&gt;IFERROR($B5+$C5,0)))&gt;0),"Review assignment overlap","OK")))))))</f>
        <v/>
      </c>
      <c r="O5" s="21" t="inlineStr">
        <is>
          <t>Owner note: use the labeled blue leash.</t>
        </is>
      </c>
    </row>
    <row r="6" ht="33" customHeight="1">
      <c r="A6" s="18" t="inlineStr">
        <is>
          <t>FB-1002</t>
        </is>
      </c>
      <c r="B6" s="31" t="n">
        <v>46277</v>
      </c>
      <c r="C6" s="20" t="n">
        <v>0.3333333333333333</v>
      </c>
      <c r="D6" s="31" t="n">
        <v>46277</v>
      </c>
      <c r="E6" s="20" t="n">
        <v>0.7083333333333334</v>
      </c>
      <c r="F6" s="21" t="inlineStr">
        <is>
          <t>Fictional Client 02</t>
        </is>
      </c>
      <c r="G6" s="21" t="inlineStr">
        <is>
          <t>Fictional Pet Comet</t>
        </is>
      </c>
      <c r="H6" s="18" t="inlineStr">
        <is>
          <t>Daycare</t>
        </is>
      </c>
      <c r="I6" s="22" t="n">
        <v>1</v>
      </c>
      <c r="J6" s="21" t="inlineStr">
        <is>
          <t>Fictional Staff - Casey</t>
        </is>
      </c>
      <c r="K6" s="18" t="inlineStr">
        <is>
          <t>Confirmed</t>
        </is>
      </c>
      <c r="L6" s="13">
        <f>IF($H6="","",IFERROR(VLOOKUP($H6,Assumptions!$A$5:$D$9,3,FALSE),""))</f>
        <v/>
      </c>
      <c r="M6" s="13">
        <f>IF(OR(NOT(ISNUMBER($I6)),NOT(ISNUMBER($L6))),"",IFERROR($I6*$L6,""))</f>
        <v/>
      </c>
      <c r="N6" s="24">
        <f>IF($A6="","",IF(COUNTIF($A$5:$A$154,$A6)&gt;1,"Review duplicate ID",IF(OR(NOT(ISNUMBER($B6)),NOT(ISNUMBER($C6)),NOT(ISNUMBER($D6)),NOT(ISNUMBER($E6))),"Review dates/times",IF(IFERROR($D6+$E6,0)&lt;=IFERROR($B6+$C6,0),"Review end time",IF(AND($K6="Confirmed",$J6=""),"Assign staff",IF(AND($H6&lt;&gt;"",$B6&lt;&gt;"",COUNTIFS($H$5:$H$154,$H6,$B$5:$B$154,$B6,$K$5:$K$154,"&lt;&gt;Canceled")&gt;IFERROR(VLOOKUP($H6,Assumptions!$A$5:$D$9,4,FALSE),999999)),"Review start capacity",IF(AND($J6&lt;&gt;"",$K6&lt;&gt;"Canceled",SUMPRODUCT(($J$5:$J$154=$J6)*($K$5:$K$154&lt;&gt;"Canceled")*(ROW($A$5:$A$154)&lt;&gt;ROW())*(IFERROR($B$5:$B$154+$C$5:$C$154,0)&lt;IFERROR($D6+$E6,0))*(IFERROR($D$5:$D$154+$E$5:$E$154,0)&gt;IFERROR($B6+$C6,0)))&gt;0),"Review assignment overlap","OK")))))))</f>
        <v/>
      </c>
      <c r="O6" s="21" t="inlineStr">
        <is>
          <t>Owner note: meal bag is labeled with the pet name.</t>
        </is>
      </c>
    </row>
    <row r="7" ht="33" customHeight="1">
      <c r="A7" s="18" t="inlineStr">
        <is>
          <t>FB-1003</t>
        </is>
      </c>
      <c r="B7" s="31" t="n">
        <v>46277</v>
      </c>
      <c r="C7" s="20" t="n">
        <v>0.34375</v>
      </c>
      <c r="D7" s="31" t="n">
        <v>46277</v>
      </c>
      <c r="E7" s="20" t="n">
        <v>0.6875</v>
      </c>
      <c r="F7" s="21" t="inlineStr">
        <is>
          <t>Fictional Client 03</t>
        </is>
      </c>
      <c r="G7" s="21" t="inlineStr">
        <is>
          <t>Fictional Pet Juniper</t>
        </is>
      </c>
      <c r="H7" s="18" t="inlineStr">
        <is>
          <t>Daycare</t>
        </is>
      </c>
      <c r="I7" s="22" t="n">
        <v>1</v>
      </c>
      <c r="J7" s="21" t="inlineStr">
        <is>
          <t>Fictional Staff - Morgan</t>
        </is>
      </c>
      <c r="K7" s="18" t="inlineStr">
        <is>
          <t>Confirmed</t>
        </is>
      </c>
      <c r="L7" s="17">
        <f>IF($H7="","",IFERROR(VLOOKUP($H7,Assumptions!$A$5:$D$9,3,FALSE),""))</f>
        <v/>
      </c>
      <c r="M7" s="17">
        <f>IF(OR(NOT(ISNUMBER($I7)),NOT(ISNUMBER($L7))),"",IFERROR($I7*$L7,""))</f>
        <v/>
      </c>
      <c r="N7" s="23">
        <f>IF($A7="","",IF(COUNTIF($A$5:$A$154,$A7)&gt;1,"Review duplicate ID",IF(OR(NOT(ISNUMBER($B7)),NOT(ISNUMBER($C7)),NOT(ISNUMBER($D7)),NOT(ISNUMBER($E7))),"Review dates/times",IF(IFERROR($D7+$E7,0)&lt;=IFERROR($B7+$C7,0),"Review end time",IF(AND($K7="Confirmed",$J7=""),"Assign staff",IF(AND($H7&lt;&gt;"",$B7&lt;&gt;"",COUNTIFS($H$5:$H$154,$H7,$B$5:$B$154,$B7,$K$5:$K$154,"&lt;&gt;Canceled")&gt;IFERROR(VLOOKUP($H7,Assumptions!$A$5:$D$9,4,FALSE),999999)),"Review start capacity",IF(AND($J7&lt;&gt;"",$K7&lt;&gt;"Canceled",SUMPRODUCT(($J$5:$J$154=$J7)*($K$5:$K$154&lt;&gt;"Canceled")*(ROW($A$5:$A$154)&lt;&gt;ROW())*(IFERROR($B$5:$B$154+$C$5:$C$154,0)&lt;IFERROR($D7+$E7,0))*(IFERROR($D$5:$D$154+$E$5:$E$154,0)&gt;IFERROR($B7+$C7,0)))&gt;0),"Review assignment overlap","OK")))))))</f>
        <v/>
      </c>
      <c r="O7" s="21" t="inlineStr">
        <is>
          <t>Owner note: return the green tote at pickup.</t>
        </is>
      </c>
    </row>
    <row r="8" ht="33" customHeight="1">
      <c r="A8" s="18" t="inlineStr">
        <is>
          <t>FB-1004</t>
        </is>
      </c>
      <c r="B8" s="31" t="n">
        <v>46277</v>
      </c>
      <c r="C8" s="20" t="n">
        <v>0.375</v>
      </c>
      <c r="D8" s="31" t="n">
        <v>46277</v>
      </c>
      <c r="E8" s="20" t="n">
        <v>0.7083333333333334</v>
      </c>
      <c r="F8" s="21" t="inlineStr">
        <is>
          <t>Fictional Client 04</t>
        </is>
      </c>
      <c r="G8" s="21" t="inlineStr">
        <is>
          <t>Fictional Pet Orbit</t>
        </is>
      </c>
      <c r="H8" s="18" t="inlineStr">
        <is>
          <t>Daycare</t>
        </is>
      </c>
      <c r="I8" s="22" t="n">
        <v>1</v>
      </c>
      <c r="J8" s="21" t="inlineStr">
        <is>
          <t>Fictional Staff - Jules</t>
        </is>
      </c>
      <c r="K8" s="18" t="inlineStr">
        <is>
          <t>Pending</t>
        </is>
      </c>
      <c r="L8" s="13">
        <f>IF($H8="","",IFERROR(VLOOKUP($H8,Assumptions!$A$5:$D$9,3,FALSE),""))</f>
        <v/>
      </c>
      <c r="M8" s="13">
        <f>IF(OR(NOT(ISNUMBER($I8)),NOT(ISNUMBER($L8))),"",IFERROR($I8*$L8,""))</f>
        <v/>
      </c>
      <c r="N8" s="24">
        <f>IF($A8="","",IF(COUNTIF($A$5:$A$154,$A8)&gt;1,"Review duplicate ID",IF(OR(NOT(ISNUMBER($B8)),NOT(ISNUMBER($C8)),NOT(ISNUMBER($D8)),NOT(ISNUMBER($E8))),"Review dates/times",IF(IFERROR($D8+$E8,0)&lt;=IFERROR($B8+$C8,0),"Review end time",IF(AND($K8="Confirmed",$J8=""),"Assign staff",IF(AND($H8&lt;&gt;"",$B8&lt;&gt;"",COUNTIFS($H$5:$H$154,$H8,$B$5:$B$154,$B8,$K$5:$K$154,"&lt;&gt;Canceled")&gt;IFERROR(VLOOKUP($H8,Assumptions!$A$5:$D$9,4,FALSE),999999)),"Review start capacity",IF(AND($J8&lt;&gt;"",$K8&lt;&gt;"Canceled",SUMPRODUCT(($J$5:$J$154=$J8)*($K$5:$K$154&lt;&gt;"Canceled")*(ROW($A$5:$A$154)&lt;&gt;ROW())*(IFERROR($B$5:$B$154+$C$5:$C$154,0)&lt;IFERROR($D8+$E8,0))*(IFERROR($D$5:$D$154+$E$5:$E$154,0)&gt;IFERROR($B8+$C8,0)))&gt;0),"Review assignment overlap","OK")))))))</f>
        <v/>
      </c>
      <c r="O8" s="21" t="inlineStr">
        <is>
          <t>Owner note: pickup contact details are on the intake card.</t>
        </is>
      </c>
    </row>
    <row r="9" ht="33" customHeight="1">
      <c r="A9" s="18" t="inlineStr">
        <is>
          <t>FB-1005</t>
        </is>
      </c>
      <c r="B9" s="31" t="n">
        <v>46278</v>
      </c>
      <c r="C9" s="20" t="n">
        <v>0.625</v>
      </c>
      <c r="D9" s="31" t="n">
        <v>46280</v>
      </c>
      <c r="E9" s="20" t="n">
        <v>0.4166666666666667</v>
      </c>
      <c r="F9" s="21" t="inlineStr">
        <is>
          <t>Fictional Client 05</t>
        </is>
      </c>
      <c r="G9" s="21" t="inlineStr">
        <is>
          <t>Fictional Pet Pebble</t>
        </is>
      </c>
      <c r="H9" s="18" t="inlineStr">
        <is>
          <t>Boarding</t>
        </is>
      </c>
      <c r="I9" s="22" t="n">
        <v>2</v>
      </c>
      <c r="J9" s="21" t="inlineStr">
        <is>
          <t>Fictional Staff - Morgan</t>
        </is>
      </c>
      <c r="K9" s="18" t="inlineStr">
        <is>
          <t>Confirmed</t>
        </is>
      </c>
      <c r="L9" s="17">
        <f>IF($H9="","",IFERROR(VLOOKUP($H9,Assumptions!$A$5:$D$9,3,FALSE),""))</f>
        <v/>
      </c>
      <c r="M9" s="17">
        <f>IF(OR(NOT(ISNUMBER($I9)),NOT(ISNUMBER($L9))),"",IFERROR($I9*$L9,""))</f>
        <v/>
      </c>
      <c r="N9" s="23">
        <f>IF($A9="","",IF(COUNTIF($A$5:$A$154,$A9)&gt;1,"Review duplicate ID",IF(OR(NOT(ISNUMBER($B9)),NOT(ISNUMBER($C9)),NOT(ISNUMBER($D9)),NOT(ISNUMBER($E9))),"Review dates/times",IF(IFERROR($D9+$E9,0)&lt;=IFERROR($B9+$C9,0),"Review end time",IF(AND($K9="Confirmed",$J9=""),"Assign staff",IF(AND($H9&lt;&gt;"",$B9&lt;&gt;"",COUNTIFS($H$5:$H$154,$H9,$B$5:$B$154,$B9,$K$5:$K$154,"&lt;&gt;Canceled")&gt;IFERROR(VLOOKUP($H9,Assumptions!$A$5:$D$9,4,FALSE),999999)),"Review start capacity",IF(AND($J9&lt;&gt;"",$K9&lt;&gt;"Canceled",SUMPRODUCT(($J$5:$J$154=$J9)*($K$5:$K$154&lt;&gt;"Canceled")*(ROW($A$5:$A$154)&lt;&gt;ROW())*(IFERROR($B$5:$B$154+$C$5:$C$154,0)&lt;IFERROR($D9+$E9,0))*(IFERROR($D$5:$D$154+$E$5:$E$154,0)&gt;IFERROR($B9+$C9,0)))&gt;0),"Review assignment overlap","OK")))))))</f>
        <v/>
      </c>
      <c r="O9" s="21" t="inlineStr">
        <is>
          <t>Owner note: two labeled meal containers were supplied.</t>
        </is>
      </c>
    </row>
    <row r="10" ht="33" customHeight="1">
      <c r="A10" s="18" t="inlineStr">
        <is>
          <t>FB-1006</t>
        </is>
      </c>
      <c r="B10" s="31" t="n">
        <v>46279</v>
      </c>
      <c r="C10" s="20" t="n">
        <v>0.4166666666666667</v>
      </c>
      <c r="D10" s="31" t="n">
        <v>46279</v>
      </c>
      <c r="E10" s="20" t="n">
        <v>0.4479166666666667</v>
      </c>
      <c r="F10" s="21" t="inlineStr">
        <is>
          <t>Fictional Client 06</t>
        </is>
      </c>
      <c r="G10" s="21" t="inlineStr">
        <is>
          <t>Fictional Pet Sprout</t>
        </is>
      </c>
      <c r="H10" s="18" t="inlineStr">
        <is>
          <t>Dog Walking</t>
        </is>
      </c>
      <c r="I10" s="22" t="n">
        <v>1</v>
      </c>
      <c r="J10" s="21" t="inlineStr">
        <is>
          <t>Fictional Staff - Rowan</t>
        </is>
      </c>
      <c r="K10" s="18" t="inlineStr">
        <is>
          <t>Confirmed</t>
        </is>
      </c>
      <c r="L10" s="13">
        <f>IF($H10="","",IFERROR(VLOOKUP($H10,Assumptions!$A$5:$D$9,3,FALSE),""))</f>
        <v/>
      </c>
      <c r="M10" s="13">
        <f>IF(OR(NOT(ISNUMBER($I10)),NOT(ISNUMBER($L10))),"",IFERROR($I10*$L10,""))</f>
        <v/>
      </c>
      <c r="N10" s="24">
        <f>IF($A10="","",IF(COUNTIF($A$5:$A$154,$A10)&gt;1,"Review duplicate ID",IF(OR(NOT(ISNUMBER($B10)),NOT(ISNUMBER($C10)),NOT(ISNUMBER($D10)),NOT(ISNUMBER($E10))),"Review dates/times",IF(IFERROR($D10+$E10,0)&lt;=IFERROR($B10+$C10,0),"Review end time",IF(AND($K10="Confirmed",$J10=""),"Assign staff",IF(AND($H10&lt;&gt;"",$B10&lt;&gt;"",COUNTIFS($H$5:$H$154,$H10,$B$5:$B$154,$B10,$K$5:$K$154,"&lt;&gt;Canceled")&gt;IFERROR(VLOOKUP($H10,Assumptions!$A$5:$D$9,4,FALSE),999999)),"Review start capacity",IF(AND($J10&lt;&gt;"",$K10&lt;&gt;"Canceled",SUMPRODUCT(($J$5:$J$154=$J10)*($K$5:$K$154&lt;&gt;"Canceled")*(ROW($A$5:$A$154)&lt;&gt;ROW())*(IFERROR($B$5:$B$154+$C$5:$C$154,0)&lt;IFERROR($D10+$E10,0))*(IFERROR($D$5:$D$154+$E$5:$E$154,0)&gt;IFERROR($B10+$C10,0)))&gt;0),"Review assignment overlap","OK")))))))</f>
        <v/>
      </c>
      <c r="O10" s="21" t="inlineStr">
        <is>
          <t>Owner note: use the front gate listed on the service card.</t>
        </is>
      </c>
    </row>
    <row r="11" ht="33" customHeight="1">
      <c r="A11" s="18" t="inlineStr">
        <is>
          <t>FB-1007</t>
        </is>
      </c>
      <c r="B11" s="31" t="n">
        <v>46279</v>
      </c>
      <c r="C11" s="20" t="n">
        <v>0.4375</v>
      </c>
      <c r="D11" s="31" t="n">
        <v>46279</v>
      </c>
      <c r="E11" s="20" t="n">
        <v>0.46875</v>
      </c>
      <c r="F11" s="21" t="inlineStr">
        <is>
          <t>Fictional Client 07</t>
        </is>
      </c>
      <c r="G11" s="21" t="inlineStr">
        <is>
          <t>Fictional Pet Waffle</t>
        </is>
      </c>
      <c r="H11" s="18" t="inlineStr">
        <is>
          <t>Dog Walking</t>
        </is>
      </c>
      <c r="I11" s="22" t="n">
        <v>1</v>
      </c>
      <c r="J11" s="21" t="inlineStr">
        <is>
          <t>Fictional Staff - Rowan</t>
        </is>
      </c>
      <c r="K11" s="18" t="inlineStr">
        <is>
          <t>Confirmed</t>
        </is>
      </c>
      <c r="L11" s="17">
        <f>IF($H11="","",IFERROR(VLOOKUP($H11,Assumptions!$A$5:$D$9,3,FALSE),""))</f>
        <v/>
      </c>
      <c r="M11" s="17">
        <f>IF(OR(NOT(ISNUMBER($I11)),NOT(ISNUMBER($L11))),"",IFERROR($I11*$L11,""))</f>
        <v/>
      </c>
      <c r="N11" s="23">
        <f>IF($A11="","",IF(COUNTIF($A$5:$A$154,$A11)&gt;1,"Review duplicate ID",IF(OR(NOT(ISNUMBER($B11)),NOT(ISNUMBER($C11)),NOT(ISNUMBER($D11)),NOT(ISNUMBER($E11))),"Review dates/times",IF(IFERROR($D11+$E11,0)&lt;=IFERROR($B11+$C11,0),"Review end time",IF(AND($K11="Confirmed",$J11=""),"Assign staff",IF(AND($H11&lt;&gt;"",$B11&lt;&gt;"",COUNTIFS($H$5:$H$154,$H11,$B$5:$B$154,$B11,$K$5:$K$154,"&lt;&gt;Canceled")&gt;IFERROR(VLOOKUP($H11,Assumptions!$A$5:$D$9,4,FALSE),999999)),"Review start capacity",IF(AND($J11&lt;&gt;"",$K11&lt;&gt;"Canceled",SUMPRODUCT(($J$5:$J$154=$J11)*($K$5:$K$154&lt;&gt;"Canceled")*(ROW($A$5:$A$154)&lt;&gt;ROW())*(IFERROR($B$5:$B$154+$C$5:$C$154,0)&lt;IFERROR($D11+$E11,0))*(IFERROR($D$5:$D$154+$E$5:$E$154,0)&gt;IFERROR($B11+$C11,0)))&gt;0),"Review assignment overlap","OK")))))))</f>
        <v/>
      </c>
      <c r="O11" s="21" t="inlineStr">
        <is>
          <t>Owner note: leash is stored in the labeled entry bin.</t>
        </is>
      </c>
    </row>
    <row r="12" ht="33" customHeight="1">
      <c r="A12" s="18" t="inlineStr">
        <is>
          <t>FB-1008</t>
        </is>
      </c>
      <c r="B12" s="31" t="n">
        <v>46279</v>
      </c>
      <c r="C12" s="20" t="n">
        <v>0.5</v>
      </c>
      <c r="D12" s="31" t="n">
        <v>46279</v>
      </c>
      <c r="E12" s="20" t="n">
        <v>0.53125</v>
      </c>
      <c r="F12" s="21" t="inlineStr">
        <is>
          <t>Fictional Client 08</t>
        </is>
      </c>
      <c r="G12" s="21" t="inlineStr">
        <is>
          <t>Fictional Pet Clover</t>
        </is>
      </c>
      <c r="H12" s="18" t="inlineStr">
        <is>
          <t>Dog Walking</t>
        </is>
      </c>
      <c r="I12" s="22" t="n">
        <v>1</v>
      </c>
      <c r="J12" s="21" t="inlineStr">
        <is>
          <t>Fictional Staff - Casey</t>
        </is>
      </c>
      <c r="K12" s="18" t="inlineStr">
        <is>
          <t>Confirmed</t>
        </is>
      </c>
      <c r="L12" s="13">
        <f>IF($H12="","",IFERROR(VLOOKUP($H12,Assumptions!$A$5:$D$9,3,FALSE),""))</f>
        <v/>
      </c>
      <c r="M12" s="13">
        <f>IF(OR(NOT(ISNUMBER($I12)),NOT(ISNUMBER($L12))),"",IFERROR($I12*$L12,""))</f>
        <v/>
      </c>
      <c r="N12" s="24">
        <f>IF($A12="","",IF(COUNTIF($A$5:$A$154,$A12)&gt;1,"Review duplicate ID",IF(OR(NOT(ISNUMBER($B12)),NOT(ISNUMBER($C12)),NOT(ISNUMBER($D12)),NOT(ISNUMBER($E12))),"Review dates/times",IF(IFERROR($D12+$E12,0)&lt;=IFERROR($B12+$C12,0),"Review end time",IF(AND($K12="Confirmed",$J12=""),"Assign staff",IF(AND($H12&lt;&gt;"",$B12&lt;&gt;"",COUNTIFS($H$5:$H$154,$H12,$B$5:$B$154,$B12,$K$5:$K$154,"&lt;&gt;Canceled")&gt;IFERROR(VLOOKUP($H12,Assumptions!$A$5:$D$9,4,FALSE),999999)),"Review start capacity",IF(AND($J12&lt;&gt;"",$K12&lt;&gt;"Canceled",SUMPRODUCT(($J$5:$J$154=$J12)*($K$5:$K$154&lt;&gt;"Canceled")*(ROW($A$5:$A$154)&lt;&gt;ROW())*(IFERROR($B$5:$B$154+$C$5:$C$154,0)&lt;IFERROR($D12+$E12,0))*(IFERROR($D$5:$D$154+$E$5:$E$154,0)&gt;IFERROR($B12+$C12,0)))&gt;0),"Review assignment overlap","OK")))))))</f>
        <v/>
      </c>
      <c r="O12" s="21" t="inlineStr">
        <is>
          <t>Owner note: follow the route written on the owner card.</t>
        </is>
      </c>
    </row>
    <row r="13" ht="33" customHeight="1">
      <c r="A13" s="18" t="inlineStr">
        <is>
          <t>FB-1009</t>
        </is>
      </c>
      <c r="B13" s="31" t="n">
        <v>46280</v>
      </c>
      <c r="C13" s="20" t="n">
        <v>0.75</v>
      </c>
      <c r="D13" s="31" t="n">
        <v>46280</v>
      </c>
      <c r="E13" s="20" t="n">
        <v>0.7916666666666666</v>
      </c>
      <c r="F13" s="21" t="inlineStr">
        <is>
          <t>Fictional Client 09</t>
        </is>
      </c>
      <c r="G13" s="21" t="inlineStr">
        <is>
          <t>Fictional Pet Nova</t>
        </is>
      </c>
      <c r="H13" s="18" t="inlineStr">
        <is>
          <t>Pet Sitting</t>
        </is>
      </c>
      <c r="I13" s="22" t="n">
        <v>1</v>
      </c>
      <c r="J13" s="21" t="inlineStr">
        <is>
          <t>Fictional Staff - Jules</t>
        </is>
      </c>
      <c r="K13" s="18" t="inlineStr">
        <is>
          <t>Confirmed</t>
        </is>
      </c>
      <c r="L13" s="17">
        <f>IF($H13="","",IFERROR(VLOOKUP($H13,Assumptions!$A$5:$D$9,3,FALSE),""))</f>
        <v/>
      </c>
      <c r="M13" s="17">
        <f>IF(OR(NOT(ISNUMBER($I13)),NOT(ISNUMBER($L13))),"",IFERROR($I13*$L13,""))</f>
        <v/>
      </c>
      <c r="N13" s="23">
        <f>IF($A13="","",IF(COUNTIF($A$5:$A$154,$A13)&gt;1,"Review duplicate ID",IF(OR(NOT(ISNUMBER($B13)),NOT(ISNUMBER($C13)),NOT(ISNUMBER($D13)),NOT(ISNUMBER($E13))),"Review dates/times",IF(IFERROR($D13+$E13,0)&lt;=IFERROR($B13+$C13,0),"Review end time",IF(AND($K13="Confirmed",$J13=""),"Assign staff",IF(AND($H13&lt;&gt;"",$B13&lt;&gt;"",COUNTIFS($H$5:$H$154,$H13,$B$5:$B$154,$B13,$K$5:$K$154,"&lt;&gt;Canceled")&gt;IFERROR(VLOOKUP($H13,Assumptions!$A$5:$D$9,4,FALSE),999999)),"Review start capacity",IF(AND($J13&lt;&gt;"",$K13&lt;&gt;"Canceled",SUMPRODUCT(($J$5:$J$154=$J13)*($K$5:$K$154&lt;&gt;"Canceled")*(ROW($A$5:$A$154)&lt;&gt;ROW())*(IFERROR($B$5:$B$154+$C$5:$C$154,0)&lt;IFERROR($D13+$E13,0))*(IFERROR($D$5:$D$154+$E$5:$E$154,0)&gt;IFERROR($B13+$C13,0)))&gt;0),"Review assignment overlap","OK")))))))</f>
        <v/>
      </c>
      <c r="O13" s="21" t="inlineStr">
        <is>
          <t>Owner note: supplies are in the labeled kitchen basket.</t>
        </is>
      </c>
    </row>
    <row r="14" ht="33" customHeight="1">
      <c r="A14" s="18" t="inlineStr">
        <is>
          <t>FB-1010</t>
        </is>
      </c>
      <c r="B14" s="31" t="n">
        <v>46267</v>
      </c>
      <c r="C14" s="20" t="n">
        <v>0.375</v>
      </c>
      <c r="D14" s="31" t="n">
        <v>46267</v>
      </c>
      <c r="E14" s="20" t="n">
        <v>0.4583333333333333</v>
      </c>
      <c r="F14" s="21" t="inlineStr">
        <is>
          <t>Fictional Client 10</t>
        </is>
      </c>
      <c r="G14" s="21" t="inlineStr">
        <is>
          <t>Fictional Pet Biscuit</t>
        </is>
      </c>
      <c r="H14" s="18" t="inlineStr">
        <is>
          <t>Grooming</t>
        </is>
      </c>
      <c r="I14" s="22" t="n">
        <v>1</v>
      </c>
      <c r="J14" s="21" t="inlineStr">
        <is>
          <t>Fictional Staff - Rowan</t>
        </is>
      </c>
      <c r="K14" s="18" t="inlineStr">
        <is>
          <t>Completed</t>
        </is>
      </c>
      <c r="L14" s="13">
        <f>IF($H14="","",IFERROR(VLOOKUP($H14,Assumptions!$A$5:$D$9,3,FALSE),""))</f>
        <v/>
      </c>
      <c r="M14" s="13">
        <f>IF(OR(NOT(ISNUMBER($I14)),NOT(ISNUMBER($L14))),"",IFERROR($I14*$L14,""))</f>
        <v/>
      </c>
      <c r="N14" s="24">
        <f>IF($A14="","",IF(COUNTIF($A$5:$A$154,$A14)&gt;1,"Review duplicate ID",IF(OR(NOT(ISNUMBER($B14)),NOT(ISNUMBER($C14)),NOT(ISNUMBER($D14)),NOT(ISNUMBER($E14))),"Review dates/times",IF(IFERROR($D14+$E14,0)&lt;=IFERROR($B14+$C14,0),"Review end time",IF(AND($K14="Confirmed",$J14=""),"Assign staff",IF(AND($H14&lt;&gt;"",$B14&lt;&gt;"",COUNTIFS($H$5:$H$154,$H14,$B$5:$B$154,$B14,$K$5:$K$154,"&lt;&gt;Canceled")&gt;IFERROR(VLOOKUP($H14,Assumptions!$A$5:$D$9,4,FALSE),999999)),"Review start capacity",IF(AND($J14&lt;&gt;"",$K14&lt;&gt;"Canceled",SUMPRODUCT(($J$5:$J$154=$J14)*($K$5:$K$154&lt;&gt;"Canceled")*(ROW($A$5:$A$154)&lt;&gt;ROW())*(IFERROR($B$5:$B$154+$C$5:$C$154,0)&lt;IFERROR($D14+$E14,0))*(IFERROR($D$5:$D$154+$E$5:$E$154,0)&gt;IFERROR($B14+$C14,0)))&gt;0),"Review assignment overlap","OK")))))))</f>
        <v/>
      </c>
      <c r="O14" s="21" t="inlineStr">
        <is>
          <t>Owner note: return the patterned collar with the pet.</t>
        </is>
      </c>
    </row>
    <row r="15" ht="33" customHeight="1">
      <c r="A15" s="18" t="inlineStr">
        <is>
          <t>FB-1011</t>
        </is>
      </c>
      <c r="B15" s="31" t="n">
        <v>46284</v>
      </c>
      <c r="C15" s="20" t="n">
        <v>0.625</v>
      </c>
      <c r="D15" s="31" t="n">
        <v>46286</v>
      </c>
      <c r="E15" s="20" t="n">
        <v>0.4166666666666667</v>
      </c>
      <c r="F15" s="21" t="inlineStr">
        <is>
          <t>Fictional Client 11</t>
        </is>
      </c>
      <c r="G15" s="21" t="inlineStr">
        <is>
          <t>Fictional Pet Lantern</t>
        </is>
      </c>
      <c r="H15" s="18" t="inlineStr">
        <is>
          <t>Boarding</t>
        </is>
      </c>
      <c r="I15" s="22" t="n">
        <v>2</v>
      </c>
      <c r="J15" s="21" t="inlineStr">
        <is>
          <t>Fictional Staff - Morgan</t>
        </is>
      </c>
      <c r="K15" s="18" t="inlineStr">
        <is>
          <t>Canceled</t>
        </is>
      </c>
      <c r="L15" s="17">
        <f>IF($H15="","",IFERROR(VLOOKUP($H15,Assumptions!$A$5:$D$9,3,FALSE),""))</f>
        <v/>
      </c>
      <c r="M15" s="17">
        <f>IF(OR(NOT(ISNUMBER($I15)),NOT(ISNUMBER($L15))),"",IFERROR($I15*$L15,""))</f>
        <v/>
      </c>
      <c r="N15" s="23">
        <f>IF($A15="","",IF(COUNTIF($A$5:$A$154,$A15)&gt;1,"Review duplicate ID",IF(OR(NOT(ISNUMBER($B15)),NOT(ISNUMBER($C15)),NOT(ISNUMBER($D15)),NOT(ISNUMBER($E15))),"Review dates/times",IF(IFERROR($D15+$E15,0)&lt;=IFERROR($B15+$C15,0),"Review end time",IF(AND($K15="Confirmed",$J15=""),"Assign staff",IF(AND($H15&lt;&gt;"",$B15&lt;&gt;"",COUNTIFS($H$5:$H$154,$H15,$B$5:$B$154,$B15,$K$5:$K$154,"&lt;&gt;Canceled")&gt;IFERROR(VLOOKUP($H15,Assumptions!$A$5:$D$9,4,FALSE),999999)),"Review start capacity",IF(AND($J15&lt;&gt;"",$K15&lt;&gt;"Canceled",SUMPRODUCT(($J$5:$J$154=$J15)*($K$5:$K$154&lt;&gt;"Canceled")*(ROW($A$5:$A$154)&lt;&gt;ROW())*(IFERROR($B$5:$B$154+$C$5:$C$154,0)&lt;IFERROR($D15+$E15,0))*(IFERROR($D$5:$D$154+$E$5:$E$154,0)&gt;IFERROR($B15+$C15,0)))&gt;0),"Review assignment overlap","OK")))))))</f>
        <v/>
      </c>
      <c r="O15" s="21" t="inlineStr">
        <is>
          <t>Owner note: canceled sample retained for schedule testing.</t>
        </is>
      </c>
    </row>
    <row r="16" ht="33" customHeight="1">
      <c r="A16" s="18" t="inlineStr">
        <is>
          <t>FB-1012</t>
        </is>
      </c>
      <c r="B16" s="31" t="n">
        <v>46281</v>
      </c>
      <c r="C16" s="20" t="n">
        <v>0.5416666666666666</v>
      </c>
      <c r="D16" s="31" t="n">
        <v>46281</v>
      </c>
      <c r="E16" s="20" t="n">
        <v>0.625</v>
      </c>
      <c r="F16" s="21" t="inlineStr">
        <is>
          <t>Fictional Client 12</t>
        </is>
      </c>
      <c r="G16" s="21" t="inlineStr">
        <is>
          <t>Fictional Pet Thimble</t>
        </is>
      </c>
      <c r="H16" s="18" t="inlineStr">
        <is>
          <t>Grooming</t>
        </is>
      </c>
      <c r="I16" s="22" t="n">
        <v>1</v>
      </c>
      <c r="J16" s="21" t="inlineStr"/>
      <c r="K16" s="18" t="inlineStr">
        <is>
          <t>Confirmed</t>
        </is>
      </c>
      <c r="L16" s="13">
        <f>IF($H16="","",IFERROR(VLOOKUP($H16,Assumptions!$A$5:$D$9,3,FALSE),""))</f>
        <v/>
      </c>
      <c r="M16" s="13">
        <f>IF(OR(NOT(ISNUMBER($I16)),NOT(ISNUMBER($L16))),"",IFERROR($I16*$L16,""))</f>
        <v/>
      </c>
      <c r="N16" s="24">
        <f>IF($A16="","",IF(COUNTIF($A$5:$A$154,$A16)&gt;1,"Review duplicate ID",IF(OR(NOT(ISNUMBER($B16)),NOT(ISNUMBER($C16)),NOT(ISNUMBER($D16)),NOT(ISNUMBER($E16))),"Review dates/times",IF(IFERROR($D16+$E16,0)&lt;=IFERROR($B16+$C16,0),"Review end time",IF(AND($K16="Confirmed",$J16=""),"Assign staff",IF(AND($H16&lt;&gt;"",$B16&lt;&gt;"",COUNTIFS($H$5:$H$154,$H16,$B$5:$B$154,$B16,$K$5:$K$154,"&lt;&gt;Canceled")&gt;IFERROR(VLOOKUP($H16,Assumptions!$A$5:$D$9,4,FALSE),999999)),"Review start capacity",IF(AND($J16&lt;&gt;"",$K16&lt;&gt;"Canceled",SUMPRODUCT(($J$5:$J$154=$J16)*($K$5:$K$154&lt;&gt;"Canceled")*(ROW($A$5:$A$154)&lt;&gt;ROW())*(IFERROR($B$5:$B$154+$C$5:$C$154,0)&lt;IFERROR($D16+$E16,0))*(IFERROR($D$5:$D$154+$E$5:$E$154,0)&gt;IFERROR($B16+$C16,0)))&gt;0),"Review assignment overlap","OK")))))))</f>
        <v/>
      </c>
      <c r="O16" s="21" t="inlineStr">
        <is>
          <t>Owner note: use the labeled orange lead.</t>
        </is>
      </c>
    </row>
    <row r="17" ht="33" customHeight="1">
      <c r="A17" s="18" t="n"/>
      <c r="B17" s="31" t="n"/>
      <c r="C17" s="20" t="n"/>
      <c r="D17" s="31" t="n"/>
      <c r="E17" s="20" t="n"/>
      <c r="F17" s="21" t="n"/>
      <c r="G17" s="21" t="n"/>
      <c r="H17" s="18" t="n"/>
      <c r="I17" s="22" t="n"/>
      <c r="J17" s="21" t="n"/>
      <c r="K17" s="18" t="n"/>
      <c r="L17" s="17">
        <f>IF($H17="","",IFERROR(VLOOKUP($H17,Assumptions!$A$5:$D$9,3,FALSE),""))</f>
        <v/>
      </c>
      <c r="M17" s="17">
        <f>IF(OR(NOT(ISNUMBER($I17)),NOT(ISNUMBER($L17))),"",IFERROR($I17*$L17,""))</f>
        <v/>
      </c>
      <c r="N17" s="23">
        <f>IF($A17="","",IF(COUNTIF($A$5:$A$154,$A17)&gt;1,"Review duplicate ID",IF(OR(NOT(ISNUMBER($B17)),NOT(ISNUMBER($C17)),NOT(ISNUMBER($D17)),NOT(ISNUMBER($E17))),"Review dates/times",IF(IFERROR($D17+$E17,0)&lt;=IFERROR($B17+$C17,0),"Review end time",IF(AND($K17="Confirmed",$J17=""),"Assign staff",IF(AND($H17&lt;&gt;"",$B17&lt;&gt;"",COUNTIFS($H$5:$H$154,$H17,$B$5:$B$154,$B17,$K$5:$K$154,"&lt;&gt;Canceled")&gt;IFERROR(VLOOKUP($H17,Assumptions!$A$5:$D$9,4,FALSE),999999)),"Review start capacity",IF(AND($J17&lt;&gt;"",$K17&lt;&gt;"Canceled",SUMPRODUCT(($J$5:$J$154=$J17)*($K$5:$K$154&lt;&gt;"Canceled")*(ROW($A$5:$A$154)&lt;&gt;ROW())*(IFERROR($B$5:$B$154+$C$5:$C$154,0)&lt;IFERROR($D17+$E17,0))*(IFERROR($D$5:$D$154+$E$5:$E$154,0)&gt;IFERROR($B17+$C17,0)))&gt;0),"Review assignment overlap","OK")))))))</f>
        <v/>
      </c>
      <c r="O17" s="21" t="n"/>
    </row>
    <row r="18" ht="33" customHeight="1">
      <c r="A18" s="18" t="n"/>
      <c r="B18" s="31" t="n"/>
      <c r="C18" s="20" t="n"/>
      <c r="D18" s="31" t="n"/>
      <c r="E18" s="20" t="n"/>
      <c r="F18" s="21" t="n"/>
      <c r="G18" s="21" t="n"/>
      <c r="H18" s="18" t="n"/>
      <c r="I18" s="22" t="n"/>
      <c r="J18" s="21" t="n"/>
      <c r="K18" s="18" t="n"/>
      <c r="L18" s="13">
        <f>IF($H18="","",IFERROR(VLOOKUP($H18,Assumptions!$A$5:$D$9,3,FALSE),""))</f>
        <v/>
      </c>
      <c r="M18" s="13">
        <f>IF(OR(NOT(ISNUMBER($I18)),NOT(ISNUMBER($L18))),"",IFERROR($I18*$L18,""))</f>
        <v/>
      </c>
      <c r="N18" s="24">
        <f>IF($A18="","",IF(COUNTIF($A$5:$A$154,$A18)&gt;1,"Review duplicate ID",IF(OR(NOT(ISNUMBER($B18)),NOT(ISNUMBER($C18)),NOT(ISNUMBER($D18)),NOT(ISNUMBER($E18))),"Review dates/times",IF(IFERROR($D18+$E18,0)&lt;=IFERROR($B18+$C18,0),"Review end time",IF(AND($K18="Confirmed",$J18=""),"Assign staff",IF(AND($H18&lt;&gt;"",$B18&lt;&gt;"",COUNTIFS($H$5:$H$154,$H18,$B$5:$B$154,$B18,$K$5:$K$154,"&lt;&gt;Canceled")&gt;IFERROR(VLOOKUP($H18,Assumptions!$A$5:$D$9,4,FALSE),999999)),"Review start capacity",IF(AND($J18&lt;&gt;"",$K18&lt;&gt;"Canceled",SUMPRODUCT(($J$5:$J$154=$J18)*($K$5:$K$154&lt;&gt;"Canceled")*(ROW($A$5:$A$154)&lt;&gt;ROW())*(IFERROR($B$5:$B$154+$C$5:$C$154,0)&lt;IFERROR($D18+$E18,0))*(IFERROR($D$5:$D$154+$E$5:$E$154,0)&gt;IFERROR($B18+$C18,0)))&gt;0),"Review assignment overlap","OK")))))))</f>
        <v/>
      </c>
      <c r="O18" s="21" t="n"/>
    </row>
    <row r="19" ht="33" customHeight="1">
      <c r="A19" s="18" t="n"/>
      <c r="B19" s="31" t="n"/>
      <c r="C19" s="20" t="n"/>
      <c r="D19" s="31" t="n"/>
      <c r="E19" s="20" t="n"/>
      <c r="F19" s="21" t="n"/>
      <c r="G19" s="21" t="n"/>
      <c r="H19" s="18" t="n"/>
      <c r="I19" s="22" t="n"/>
      <c r="J19" s="21" t="n"/>
      <c r="K19" s="18" t="n"/>
      <c r="L19" s="17">
        <f>IF($H19="","",IFERROR(VLOOKUP($H19,Assumptions!$A$5:$D$9,3,FALSE),""))</f>
        <v/>
      </c>
      <c r="M19" s="17">
        <f>IF(OR(NOT(ISNUMBER($I19)),NOT(ISNUMBER($L19))),"",IFERROR($I19*$L19,""))</f>
        <v/>
      </c>
      <c r="N19" s="23">
        <f>IF($A19="","",IF(COUNTIF($A$5:$A$154,$A19)&gt;1,"Review duplicate ID",IF(OR(NOT(ISNUMBER($B19)),NOT(ISNUMBER($C19)),NOT(ISNUMBER($D19)),NOT(ISNUMBER($E19))),"Review dates/times",IF(IFERROR($D19+$E19,0)&lt;=IFERROR($B19+$C19,0),"Review end time",IF(AND($K19="Confirmed",$J19=""),"Assign staff",IF(AND($H19&lt;&gt;"",$B19&lt;&gt;"",COUNTIFS($H$5:$H$154,$H19,$B$5:$B$154,$B19,$K$5:$K$154,"&lt;&gt;Canceled")&gt;IFERROR(VLOOKUP($H19,Assumptions!$A$5:$D$9,4,FALSE),999999)),"Review start capacity",IF(AND($J19&lt;&gt;"",$K19&lt;&gt;"Canceled",SUMPRODUCT(($J$5:$J$154=$J19)*($K$5:$K$154&lt;&gt;"Canceled")*(ROW($A$5:$A$154)&lt;&gt;ROW())*(IFERROR($B$5:$B$154+$C$5:$C$154,0)&lt;IFERROR($D19+$E19,0))*(IFERROR($D$5:$D$154+$E$5:$E$154,0)&gt;IFERROR($B19+$C19,0)))&gt;0),"Review assignment overlap","OK")))))))</f>
        <v/>
      </c>
      <c r="O19" s="21" t="n"/>
    </row>
    <row r="20" ht="33" customHeight="1">
      <c r="A20" s="18" t="n"/>
      <c r="B20" s="31" t="n"/>
      <c r="C20" s="20" t="n"/>
      <c r="D20" s="31" t="n"/>
      <c r="E20" s="20" t="n"/>
      <c r="F20" s="21" t="n"/>
      <c r="G20" s="21" t="n"/>
      <c r="H20" s="18" t="n"/>
      <c r="I20" s="22" t="n"/>
      <c r="J20" s="21" t="n"/>
      <c r="K20" s="18" t="n"/>
      <c r="L20" s="13">
        <f>IF($H20="","",IFERROR(VLOOKUP($H20,Assumptions!$A$5:$D$9,3,FALSE),""))</f>
        <v/>
      </c>
      <c r="M20" s="13">
        <f>IF(OR(NOT(ISNUMBER($I20)),NOT(ISNUMBER($L20))),"",IFERROR($I20*$L20,""))</f>
        <v/>
      </c>
      <c r="N20" s="24">
        <f>IF($A20="","",IF(COUNTIF($A$5:$A$154,$A20)&gt;1,"Review duplicate ID",IF(OR(NOT(ISNUMBER($B20)),NOT(ISNUMBER($C20)),NOT(ISNUMBER($D20)),NOT(ISNUMBER($E20))),"Review dates/times",IF(IFERROR($D20+$E20,0)&lt;=IFERROR($B20+$C20,0),"Review end time",IF(AND($K20="Confirmed",$J20=""),"Assign staff",IF(AND($H20&lt;&gt;"",$B20&lt;&gt;"",COUNTIFS($H$5:$H$154,$H20,$B$5:$B$154,$B20,$K$5:$K$154,"&lt;&gt;Canceled")&gt;IFERROR(VLOOKUP($H20,Assumptions!$A$5:$D$9,4,FALSE),999999)),"Review start capacity",IF(AND($J20&lt;&gt;"",$K20&lt;&gt;"Canceled",SUMPRODUCT(($J$5:$J$154=$J20)*($K$5:$K$154&lt;&gt;"Canceled")*(ROW($A$5:$A$154)&lt;&gt;ROW())*(IFERROR($B$5:$B$154+$C$5:$C$154,0)&lt;IFERROR($D20+$E20,0))*(IFERROR($D$5:$D$154+$E$5:$E$154,0)&gt;IFERROR($B20+$C20,0)))&gt;0),"Review assignment overlap","OK")))))))</f>
        <v/>
      </c>
      <c r="O20" s="21" t="n"/>
    </row>
    <row r="21" ht="33" customHeight="1">
      <c r="A21" s="18" t="n"/>
      <c r="B21" s="31" t="n"/>
      <c r="C21" s="20" t="n"/>
      <c r="D21" s="31" t="n"/>
      <c r="E21" s="20" t="n"/>
      <c r="F21" s="21" t="n"/>
      <c r="G21" s="21" t="n"/>
      <c r="H21" s="18" t="n"/>
      <c r="I21" s="22" t="n"/>
      <c r="J21" s="21" t="n"/>
      <c r="K21" s="18" t="n"/>
      <c r="L21" s="17">
        <f>IF($H21="","",IFERROR(VLOOKUP($H21,Assumptions!$A$5:$D$9,3,FALSE),""))</f>
        <v/>
      </c>
      <c r="M21" s="17">
        <f>IF(OR(NOT(ISNUMBER($I21)),NOT(ISNUMBER($L21))),"",IFERROR($I21*$L21,""))</f>
        <v/>
      </c>
      <c r="N21" s="23">
        <f>IF($A21="","",IF(COUNTIF($A$5:$A$154,$A21)&gt;1,"Review duplicate ID",IF(OR(NOT(ISNUMBER($B21)),NOT(ISNUMBER($C21)),NOT(ISNUMBER($D21)),NOT(ISNUMBER($E21))),"Review dates/times",IF(IFERROR($D21+$E21,0)&lt;=IFERROR($B21+$C21,0),"Review end time",IF(AND($K21="Confirmed",$J21=""),"Assign staff",IF(AND($H21&lt;&gt;"",$B21&lt;&gt;"",COUNTIFS($H$5:$H$154,$H21,$B$5:$B$154,$B21,$K$5:$K$154,"&lt;&gt;Canceled")&gt;IFERROR(VLOOKUP($H21,Assumptions!$A$5:$D$9,4,FALSE),999999)),"Review start capacity",IF(AND($J21&lt;&gt;"",$K21&lt;&gt;"Canceled",SUMPRODUCT(($J$5:$J$154=$J21)*($K$5:$K$154&lt;&gt;"Canceled")*(ROW($A$5:$A$154)&lt;&gt;ROW())*(IFERROR($B$5:$B$154+$C$5:$C$154,0)&lt;IFERROR($D21+$E21,0))*(IFERROR($D$5:$D$154+$E$5:$E$154,0)&gt;IFERROR($B21+$C21,0)))&gt;0),"Review assignment overlap","OK")))))))</f>
        <v/>
      </c>
      <c r="O21" s="21" t="n"/>
    </row>
    <row r="22" ht="33" customHeight="1">
      <c r="A22" s="18" t="n"/>
      <c r="B22" s="31" t="n"/>
      <c r="C22" s="20" t="n"/>
      <c r="D22" s="31" t="n"/>
      <c r="E22" s="20" t="n"/>
      <c r="F22" s="21" t="n"/>
      <c r="G22" s="21" t="n"/>
      <c r="H22" s="18" t="n"/>
      <c r="I22" s="22" t="n"/>
      <c r="J22" s="21" t="n"/>
      <c r="K22" s="18" t="n"/>
      <c r="L22" s="13">
        <f>IF($H22="","",IFERROR(VLOOKUP($H22,Assumptions!$A$5:$D$9,3,FALSE),""))</f>
        <v/>
      </c>
      <c r="M22" s="13">
        <f>IF(OR(NOT(ISNUMBER($I22)),NOT(ISNUMBER($L22))),"",IFERROR($I22*$L22,""))</f>
        <v/>
      </c>
      <c r="N22" s="24">
        <f>IF($A22="","",IF(COUNTIF($A$5:$A$154,$A22)&gt;1,"Review duplicate ID",IF(OR(NOT(ISNUMBER($B22)),NOT(ISNUMBER($C22)),NOT(ISNUMBER($D22)),NOT(ISNUMBER($E22))),"Review dates/times",IF(IFERROR($D22+$E22,0)&lt;=IFERROR($B22+$C22,0),"Review end time",IF(AND($K22="Confirmed",$J22=""),"Assign staff",IF(AND($H22&lt;&gt;"",$B22&lt;&gt;"",COUNTIFS($H$5:$H$154,$H22,$B$5:$B$154,$B22,$K$5:$K$154,"&lt;&gt;Canceled")&gt;IFERROR(VLOOKUP($H22,Assumptions!$A$5:$D$9,4,FALSE),999999)),"Review start capacity",IF(AND($J22&lt;&gt;"",$K22&lt;&gt;"Canceled",SUMPRODUCT(($J$5:$J$154=$J22)*($K$5:$K$154&lt;&gt;"Canceled")*(ROW($A$5:$A$154)&lt;&gt;ROW())*(IFERROR($B$5:$B$154+$C$5:$C$154,0)&lt;IFERROR($D22+$E22,0))*(IFERROR($D$5:$D$154+$E$5:$E$154,0)&gt;IFERROR($B22+$C22,0)))&gt;0),"Review assignment overlap","OK")))))))</f>
        <v/>
      </c>
      <c r="O22" s="21" t="n"/>
    </row>
    <row r="23" ht="33" customHeight="1">
      <c r="A23" s="18" t="n"/>
      <c r="B23" s="31" t="n"/>
      <c r="C23" s="20" t="n"/>
      <c r="D23" s="31" t="n"/>
      <c r="E23" s="20" t="n"/>
      <c r="F23" s="21" t="n"/>
      <c r="G23" s="21" t="n"/>
      <c r="H23" s="18" t="n"/>
      <c r="I23" s="22" t="n"/>
      <c r="J23" s="21" t="n"/>
      <c r="K23" s="18" t="n"/>
      <c r="L23" s="17">
        <f>IF($H23="","",IFERROR(VLOOKUP($H23,Assumptions!$A$5:$D$9,3,FALSE),""))</f>
        <v/>
      </c>
      <c r="M23" s="17">
        <f>IF(OR(NOT(ISNUMBER($I23)),NOT(ISNUMBER($L23))),"",IFERROR($I23*$L23,""))</f>
        <v/>
      </c>
      <c r="N23" s="23">
        <f>IF($A23="","",IF(COUNTIF($A$5:$A$154,$A23)&gt;1,"Review duplicate ID",IF(OR(NOT(ISNUMBER($B23)),NOT(ISNUMBER($C23)),NOT(ISNUMBER($D23)),NOT(ISNUMBER($E23))),"Review dates/times",IF(IFERROR($D23+$E23,0)&lt;=IFERROR($B23+$C23,0),"Review end time",IF(AND($K23="Confirmed",$J23=""),"Assign staff",IF(AND($H23&lt;&gt;"",$B23&lt;&gt;"",COUNTIFS($H$5:$H$154,$H23,$B$5:$B$154,$B23,$K$5:$K$154,"&lt;&gt;Canceled")&gt;IFERROR(VLOOKUP($H23,Assumptions!$A$5:$D$9,4,FALSE),999999)),"Review start capacity",IF(AND($J23&lt;&gt;"",$K23&lt;&gt;"Canceled",SUMPRODUCT(($J$5:$J$154=$J23)*($K$5:$K$154&lt;&gt;"Canceled")*(ROW($A$5:$A$154)&lt;&gt;ROW())*(IFERROR($B$5:$B$154+$C$5:$C$154,0)&lt;IFERROR($D23+$E23,0))*(IFERROR($D$5:$D$154+$E$5:$E$154,0)&gt;IFERROR($B23+$C23,0)))&gt;0),"Review assignment overlap","OK")))))))</f>
        <v/>
      </c>
      <c r="O23" s="21" t="n"/>
    </row>
    <row r="24" ht="33" customHeight="1">
      <c r="A24" s="18" t="n"/>
      <c r="B24" s="31" t="n"/>
      <c r="C24" s="20" t="n"/>
      <c r="D24" s="31" t="n"/>
      <c r="E24" s="20" t="n"/>
      <c r="F24" s="21" t="n"/>
      <c r="G24" s="21" t="n"/>
      <c r="H24" s="18" t="n"/>
      <c r="I24" s="22" t="n"/>
      <c r="J24" s="21" t="n"/>
      <c r="K24" s="18" t="n"/>
      <c r="L24" s="13">
        <f>IF($H24="","",IFERROR(VLOOKUP($H24,Assumptions!$A$5:$D$9,3,FALSE),""))</f>
        <v/>
      </c>
      <c r="M24" s="13">
        <f>IF(OR(NOT(ISNUMBER($I24)),NOT(ISNUMBER($L24))),"",IFERROR($I24*$L24,""))</f>
        <v/>
      </c>
      <c r="N24" s="24">
        <f>IF($A24="","",IF(COUNTIF($A$5:$A$154,$A24)&gt;1,"Review duplicate ID",IF(OR(NOT(ISNUMBER($B24)),NOT(ISNUMBER($C24)),NOT(ISNUMBER($D24)),NOT(ISNUMBER($E24))),"Review dates/times",IF(IFERROR($D24+$E24,0)&lt;=IFERROR($B24+$C24,0),"Review end time",IF(AND($K24="Confirmed",$J24=""),"Assign staff",IF(AND($H24&lt;&gt;"",$B24&lt;&gt;"",COUNTIFS($H$5:$H$154,$H24,$B$5:$B$154,$B24,$K$5:$K$154,"&lt;&gt;Canceled")&gt;IFERROR(VLOOKUP($H24,Assumptions!$A$5:$D$9,4,FALSE),999999)),"Review start capacity",IF(AND($J24&lt;&gt;"",$K24&lt;&gt;"Canceled",SUMPRODUCT(($J$5:$J$154=$J24)*($K$5:$K$154&lt;&gt;"Canceled")*(ROW($A$5:$A$154)&lt;&gt;ROW())*(IFERROR($B$5:$B$154+$C$5:$C$154,0)&lt;IFERROR($D24+$E24,0))*(IFERROR($D$5:$D$154+$E$5:$E$154,0)&gt;IFERROR($B24+$C24,0)))&gt;0),"Review assignment overlap","OK")))))))</f>
        <v/>
      </c>
      <c r="O24" s="21" t="n"/>
    </row>
    <row r="25" ht="33" customHeight="1">
      <c r="A25" s="18" t="n"/>
      <c r="B25" s="31" t="n"/>
      <c r="C25" s="20" t="n"/>
      <c r="D25" s="31" t="n"/>
      <c r="E25" s="20" t="n"/>
      <c r="F25" s="21" t="n"/>
      <c r="G25" s="21" t="n"/>
      <c r="H25" s="18" t="n"/>
      <c r="I25" s="22" t="n"/>
      <c r="J25" s="21" t="n"/>
      <c r="K25" s="18" t="n"/>
      <c r="L25" s="17">
        <f>IF($H25="","",IFERROR(VLOOKUP($H25,Assumptions!$A$5:$D$9,3,FALSE),""))</f>
        <v/>
      </c>
      <c r="M25" s="17">
        <f>IF(OR(NOT(ISNUMBER($I25)),NOT(ISNUMBER($L25))),"",IFERROR($I25*$L25,""))</f>
        <v/>
      </c>
      <c r="N25" s="23">
        <f>IF($A25="","",IF(COUNTIF($A$5:$A$154,$A25)&gt;1,"Review duplicate ID",IF(OR(NOT(ISNUMBER($B25)),NOT(ISNUMBER($C25)),NOT(ISNUMBER($D25)),NOT(ISNUMBER($E25))),"Review dates/times",IF(IFERROR($D25+$E25,0)&lt;=IFERROR($B25+$C25,0),"Review end time",IF(AND($K25="Confirmed",$J25=""),"Assign staff",IF(AND($H25&lt;&gt;"",$B25&lt;&gt;"",COUNTIFS($H$5:$H$154,$H25,$B$5:$B$154,$B25,$K$5:$K$154,"&lt;&gt;Canceled")&gt;IFERROR(VLOOKUP($H25,Assumptions!$A$5:$D$9,4,FALSE),999999)),"Review start capacity",IF(AND($J25&lt;&gt;"",$K25&lt;&gt;"Canceled",SUMPRODUCT(($J$5:$J$154=$J25)*($K$5:$K$154&lt;&gt;"Canceled")*(ROW($A$5:$A$154)&lt;&gt;ROW())*(IFERROR($B$5:$B$154+$C$5:$C$154,0)&lt;IFERROR($D25+$E25,0))*(IFERROR($D$5:$D$154+$E$5:$E$154,0)&gt;IFERROR($B25+$C25,0)))&gt;0),"Review assignment overlap","OK")))))))</f>
        <v/>
      </c>
      <c r="O25" s="21" t="n"/>
    </row>
    <row r="26" ht="33" customHeight="1">
      <c r="A26" s="18" t="n"/>
      <c r="B26" s="31" t="n"/>
      <c r="C26" s="20" t="n"/>
      <c r="D26" s="31" t="n"/>
      <c r="E26" s="20" t="n"/>
      <c r="F26" s="21" t="n"/>
      <c r="G26" s="21" t="n"/>
      <c r="H26" s="18" t="n"/>
      <c r="I26" s="22" t="n"/>
      <c r="J26" s="21" t="n"/>
      <c r="K26" s="18" t="n"/>
      <c r="L26" s="13">
        <f>IF($H26="","",IFERROR(VLOOKUP($H26,Assumptions!$A$5:$D$9,3,FALSE),""))</f>
        <v/>
      </c>
      <c r="M26" s="13">
        <f>IF(OR(NOT(ISNUMBER($I26)),NOT(ISNUMBER($L26))),"",IFERROR($I26*$L26,""))</f>
        <v/>
      </c>
      <c r="N26" s="24">
        <f>IF($A26="","",IF(COUNTIF($A$5:$A$154,$A26)&gt;1,"Review duplicate ID",IF(OR(NOT(ISNUMBER($B26)),NOT(ISNUMBER($C26)),NOT(ISNUMBER($D26)),NOT(ISNUMBER($E26))),"Review dates/times",IF(IFERROR($D26+$E26,0)&lt;=IFERROR($B26+$C26,0),"Review end time",IF(AND($K26="Confirmed",$J26=""),"Assign staff",IF(AND($H26&lt;&gt;"",$B26&lt;&gt;"",COUNTIFS($H$5:$H$154,$H26,$B$5:$B$154,$B26,$K$5:$K$154,"&lt;&gt;Canceled")&gt;IFERROR(VLOOKUP($H26,Assumptions!$A$5:$D$9,4,FALSE),999999)),"Review start capacity",IF(AND($J26&lt;&gt;"",$K26&lt;&gt;"Canceled",SUMPRODUCT(($J$5:$J$154=$J26)*($K$5:$K$154&lt;&gt;"Canceled")*(ROW($A$5:$A$154)&lt;&gt;ROW())*(IFERROR($B$5:$B$154+$C$5:$C$154,0)&lt;IFERROR($D26+$E26,0))*(IFERROR($D$5:$D$154+$E$5:$E$154,0)&gt;IFERROR($B26+$C26,0)))&gt;0),"Review assignment overlap","OK")))))))</f>
        <v/>
      </c>
      <c r="O26" s="21" t="n"/>
    </row>
    <row r="27" ht="33" customHeight="1">
      <c r="A27" s="18" t="n"/>
      <c r="B27" s="31" t="n"/>
      <c r="C27" s="20" t="n"/>
      <c r="D27" s="31" t="n"/>
      <c r="E27" s="20" t="n"/>
      <c r="F27" s="21" t="n"/>
      <c r="G27" s="21" t="n"/>
      <c r="H27" s="18" t="n"/>
      <c r="I27" s="22" t="n"/>
      <c r="J27" s="21" t="n"/>
      <c r="K27" s="18" t="n"/>
      <c r="L27" s="17">
        <f>IF($H27="","",IFERROR(VLOOKUP($H27,Assumptions!$A$5:$D$9,3,FALSE),""))</f>
        <v/>
      </c>
      <c r="M27" s="17">
        <f>IF(OR(NOT(ISNUMBER($I27)),NOT(ISNUMBER($L27))),"",IFERROR($I27*$L27,""))</f>
        <v/>
      </c>
      <c r="N27" s="23">
        <f>IF($A27="","",IF(COUNTIF($A$5:$A$154,$A27)&gt;1,"Review duplicate ID",IF(OR(NOT(ISNUMBER($B27)),NOT(ISNUMBER($C27)),NOT(ISNUMBER($D27)),NOT(ISNUMBER($E27))),"Review dates/times",IF(IFERROR($D27+$E27,0)&lt;=IFERROR($B27+$C27,0),"Review end time",IF(AND($K27="Confirmed",$J27=""),"Assign staff",IF(AND($H27&lt;&gt;"",$B27&lt;&gt;"",COUNTIFS($H$5:$H$154,$H27,$B$5:$B$154,$B27,$K$5:$K$154,"&lt;&gt;Canceled")&gt;IFERROR(VLOOKUP($H27,Assumptions!$A$5:$D$9,4,FALSE),999999)),"Review start capacity",IF(AND($J27&lt;&gt;"",$K27&lt;&gt;"Canceled",SUMPRODUCT(($J$5:$J$154=$J27)*($K$5:$K$154&lt;&gt;"Canceled")*(ROW($A$5:$A$154)&lt;&gt;ROW())*(IFERROR($B$5:$B$154+$C$5:$C$154,0)&lt;IFERROR($D27+$E27,0))*(IFERROR($D$5:$D$154+$E$5:$E$154,0)&gt;IFERROR($B27+$C27,0)))&gt;0),"Review assignment overlap","OK")))))))</f>
        <v/>
      </c>
      <c r="O27" s="21" t="n"/>
    </row>
    <row r="28" ht="33" customHeight="1">
      <c r="A28" s="18" t="n"/>
      <c r="B28" s="31" t="n"/>
      <c r="C28" s="20" t="n"/>
      <c r="D28" s="31" t="n"/>
      <c r="E28" s="20" t="n"/>
      <c r="F28" s="21" t="n"/>
      <c r="G28" s="21" t="n"/>
      <c r="H28" s="18" t="n"/>
      <c r="I28" s="22" t="n"/>
      <c r="J28" s="21" t="n"/>
      <c r="K28" s="18" t="n"/>
      <c r="L28" s="13">
        <f>IF($H28="","",IFERROR(VLOOKUP($H28,Assumptions!$A$5:$D$9,3,FALSE),""))</f>
        <v/>
      </c>
      <c r="M28" s="13">
        <f>IF(OR(NOT(ISNUMBER($I28)),NOT(ISNUMBER($L28))),"",IFERROR($I28*$L28,""))</f>
        <v/>
      </c>
      <c r="N28" s="24">
        <f>IF($A28="","",IF(COUNTIF($A$5:$A$154,$A28)&gt;1,"Review duplicate ID",IF(OR(NOT(ISNUMBER($B28)),NOT(ISNUMBER($C28)),NOT(ISNUMBER($D28)),NOT(ISNUMBER($E28))),"Review dates/times",IF(IFERROR($D28+$E28,0)&lt;=IFERROR($B28+$C28,0),"Review end time",IF(AND($K28="Confirmed",$J28=""),"Assign staff",IF(AND($H28&lt;&gt;"",$B28&lt;&gt;"",COUNTIFS($H$5:$H$154,$H28,$B$5:$B$154,$B28,$K$5:$K$154,"&lt;&gt;Canceled")&gt;IFERROR(VLOOKUP($H28,Assumptions!$A$5:$D$9,4,FALSE),999999)),"Review start capacity",IF(AND($J28&lt;&gt;"",$K28&lt;&gt;"Canceled",SUMPRODUCT(($J$5:$J$154=$J28)*($K$5:$K$154&lt;&gt;"Canceled")*(ROW($A$5:$A$154)&lt;&gt;ROW())*(IFERROR($B$5:$B$154+$C$5:$C$154,0)&lt;IFERROR($D28+$E28,0))*(IFERROR($D$5:$D$154+$E$5:$E$154,0)&gt;IFERROR($B28+$C28,0)))&gt;0),"Review assignment overlap","OK")))))))</f>
        <v/>
      </c>
      <c r="O28" s="21" t="n"/>
    </row>
    <row r="29" ht="33" customHeight="1">
      <c r="A29" s="18" t="n"/>
      <c r="B29" s="31" t="n"/>
      <c r="C29" s="20" t="n"/>
      <c r="D29" s="31" t="n"/>
      <c r="E29" s="20" t="n"/>
      <c r="F29" s="21" t="n"/>
      <c r="G29" s="21" t="n"/>
      <c r="H29" s="18" t="n"/>
      <c r="I29" s="22" t="n"/>
      <c r="J29" s="21" t="n"/>
      <c r="K29" s="18" t="n"/>
      <c r="L29" s="17">
        <f>IF($H29="","",IFERROR(VLOOKUP($H29,Assumptions!$A$5:$D$9,3,FALSE),""))</f>
        <v/>
      </c>
      <c r="M29" s="17">
        <f>IF(OR(NOT(ISNUMBER($I29)),NOT(ISNUMBER($L29))),"",IFERROR($I29*$L29,""))</f>
        <v/>
      </c>
      <c r="N29" s="23">
        <f>IF($A29="","",IF(COUNTIF($A$5:$A$154,$A29)&gt;1,"Review duplicate ID",IF(OR(NOT(ISNUMBER($B29)),NOT(ISNUMBER($C29)),NOT(ISNUMBER($D29)),NOT(ISNUMBER($E29))),"Review dates/times",IF(IFERROR($D29+$E29,0)&lt;=IFERROR($B29+$C29,0),"Review end time",IF(AND($K29="Confirmed",$J29=""),"Assign staff",IF(AND($H29&lt;&gt;"",$B29&lt;&gt;"",COUNTIFS($H$5:$H$154,$H29,$B$5:$B$154,$B29,$K$5:$K$154,"&lt;&gt;Canceled")&gt;IFERROR(VLOOKUP($H29,Assumptions!$A$5:$D$9,4,FALSE),999999)),"Review start capacity",IF(AND($J29&lt;&gt;"",$K29&lt;&gt;"Canceled",SUMPRODUCT(($J$5:$J$154=$J29)*($K$5:$K$154&lt;&gt;"Canceled")*(ROW($A$5:$A$154)&lt;&gt;ROW())*(IFERROR($B$5:$B$154+$C$5:$C$154,0)&lt;IFERROR($D29+$E29,0))*(IFERROR($D$5:$D$154+$E$5:$E$154,0)&gt;IFERROR($B29+$C29,0)))&gt;0),"Review assignment overlap","OK")))))))</f>
        <v/>
      </c>
      <c r="O29" s="21" t="n"/>
    </row>
    <row r="30" ht="33" customHeight="1">
      <c r="A30" s="18" t="n"/>
      <c r="B30" s="31" t="n"/>
      <c r="C30" s="20" t="n"/>
      <c r="D30" s="31" t="n"/>
      <c r="E30" s="20" t="n"/>
      <c r="F30" s="21" t="n"/>
      <c r="G30" s="21" t="n"/>
      <c r="H30" s="18" t="n"/>
      <c r="I30" s="22" t="n"/>
      <c r="J30" s="21" t="n"/>
      <c r="K30" s="18" t="n"/>
      <c r="L30" s="13">
        <f>IF($H30="","",IFERROR(VLOOKUP($H30,Assumptions!$A$5:$D$9,3,FALSE),""))</f>
        <v/>
      </c>
      <c r="M30" s="13">
        <f>IF(OR(NOT(ISNUMBER($I30)),NOT(ISNUMBER($L30))),"",IFERROR($I30*$L30,""))</f>
        <v/>
      </c>
      <c r="N30" s="24">
        <f>IF($A30="","",IF(COUNTIF($A$5:$A$154,$A30)&gt;1,"Review duplicate ID",IF(OR(NOT(ISNUMBER($B30)),NOT(ISNUMBER($C30)),NOT(ISNUMBER($D30)),NOT(ISNUMBER($E30))),"Review dates/times",IF(IFERROR($D30+$E30,0)&lt;=IFERROR($B30+$C30,0),"Review end time",IF(AND($K30="Confirmed",$J30=""),"Assign staff",IF(AND($H30&lt;&gt;"",$B30&lt;&gt;"",COUNTIFS($H$5:$H$154,$H30,$B$5:$B$154,$B30,$K$5:$K$154,"&lt;&gt;Canceled")&gt;IFERROR(VLOOKUP($H30,Assumptions!$A$5:$D$9,4,FALSE),999999)),"Review start capacity",IF(AND($J30&lt;&gt;"",$K30&lt;&gt;"Canceled",SUMPRODUCT(($J$5:$J$154=$J30)*($K$5:$K$154&lt;&gt;"Canceled")*(ROW($A$5:$A$154)&lt;&gt;ROW())*(IFERROR($B$5:$B$154+$C$5:$C$154,0)&lt;IFERROR($D30+$E30,0))*(IFERROR($D$5:$D$154+$E$5:$E$154,0)&gt;IFERROR($B30+$C30,0)))&gt;0),"Review assignment overlap","OK")))))))</f>
        <v/>
      </c>
      <c r="O30" s="21" t="n"/>
    </row>
    <row r="31" ht="33" customHeight="1">
      <c r="A31" s="18" t="n"/>
      <c r="B31" s="31" t="n"/>
      <c r="C31" s="20" t="n"/>
      <c r="D31" s="31" t="n"/>
      <c r="E31" s="20" t="n"/>
      <c r="F31" s="21" t="n"/>
      <c r="G31" s="21" t="n"/>
      <c r="H31" s="18" t="n"/>
      <c r="I31" s="22" t="n"/>
      <c r="J31" s="21" t="n"/>
      <c r="K31" s="18" t="n"/>
      <c r="L31" s="17">
        <f>IF($H31="","",IFERROR(VLOOKUP($H31,Assumptions!$A$5:$D$9,3,FALSE),""))</f>
        <v/>
      </c>
      <c r="M31" s="17">
        <f>IF(OR(NOT(ISNUMBER($I31)),NOT(ISNUMBER($L31))),"",IFERROR($I31*$L31,""))</f>
        <v/>
      </c>
      <c r="N31" s="23">
        <f>IF($A31="","",IF(COUNTIF($A$5:$A$154,$A31)&gt;1,"Review duplicate ID",IF(OR(NOT(ISNUMBER($B31)),NOT(ISNUMBER($C31)),NOT(ISNUMBER($D31)),NOT(ISNUMBER($E31))),"Review dates/times",IF(IFERROR($D31+$E31,0)&lt;=IFERROR($B31+$C31,0),"Review end time",IF(AND($K31="Confirmed",$J31=""),"Assign staff",IF(AND($H31&lt;&gt;"",$B31&lt;&gt;"",COUNTIFS($H$5:$H$154,$H31,$B$5:$B$154,$B31,$K$5:$K$154,"&lt;&gt;Canceled")&gt;IFERROR(VLOOKUP($H31,Assumptions!$A$5:$D$9,4,FALSE),999999)),"Review start capacity",IF(AND($J31&lt;&gt;"",$K31&lt;&gt;"Canceled",SUMPRODUCT(($J$5:$J$154=$J31)*($K$5:$K$154&lt;&gt;"Canceled")*(ROW($A$5:$A$154)&lt;&gt;ROW())*(IFERROR($B$5:$B$154+$C$5:$C$154,0)&lt;IFERROR($D31+$E31,0))*(IFERROR($D$5:$D$154+$E$5:$E$154,0)&gt;IFERROR($B31+$C31,0)))&gt;0),"Review assignment overlap","OK")))))))</f>
        <v/>
      </c>
      <c r="O31" s="21" t="n"/>
    </row>
    <row r="32" ht="33" customHeight="1">
      <c r="A32" s="18" t="n"/>
      <c r="B32" s="31" t="n"/>
      <c r="C32" s="20" t="n"/>
      <c r="D32" s="31" t="n"/>
      <c r="E32" s="20" t="n"/>
      <c r="F32" s="21" t="n"/>
      <c r="G32" s="21" t="n"/>
      <c r="H32" s="18" t="n"/>
      <c r="I32" s="22" t="n"/>
      <c r="J32" s="21" t="n"/>
      <c r="K32" s="18" t="n"/>
      <c r="L32" s="13">
        <f>IF($H32="","",IFERROR(VLOOKUP($H32,Assumptions!$A$5:$D$9,3,FALSE),""))</f>
        <v/>
      </c>
      <c r="M32" s="13">
        <f>IF(OR(NOT(ISNUMBER($I32)),NOT(ISNUMBER($L32))),"",IFERROR($I32*$L32,""))</f>
        <v/>
      </c>
      <c r="N32" s="24">
        <f>IF($A32="","",IF(COUNTIF($A$5:$A$154,$A32)&gt;1,"Review duplicate ID",IF(OR(NOT(ISNUMBER($B32)),NOT(ISNUMBER($C32)),NOT(ISNUMBER($D32)),NOT(ISNUMBER($E32))),"Review dates/times",IF(IFERROR($D32+$E32,0)&lt;=IFERROR($B32+$C32,0),"Review end time",IF(AND($K32="Confirmed",$J32=""),"Assign staff",IF(AND($H32&lt;&gt;"",$B32&lt;&gt;"",COUNTIFS($H$5:$H$154,$H32,$B$5:$B$154,$B32,$K$5:$K$154,"&lt;&gt;Canceled")&gt;IFERROR(VLOOKUP($H32,Assumptions!$A$5:$D$9,4,FALSE),999999)),"Review start capacity",IF(AND($J32&lt;&gt;"",$K32&lt;&gt;"Canceled",SUMPRODUCT(($J$5:$J$154=$J32)*($K$5:$K$154&lt;&gt;"Canceled")*(ROW($A$5:$A$154)&lt;&gt;ROW())*(IFERROR($B$5:$B$154+$C$5:$C$154,0)&lt;IFERROR($D32+$E32,0))*(IFERROR($D$5:$D$154+$E$5:$E$154,0)&gt;IFERROR($B32+$C32,0)))&gt;0),"Review assignment overlap","OK")))))))</f>
        <v/>
      </c>
      <c r="O32" s="21" t="n"/>
    </row>
    <row r="33" ht="33" customHeight="1">
      <c r="A33" s="18" t="n"/>
      <c r="B33" s="31" t="n"/>
      <c r="C33" s="20" t="n"/>
      <c r="D33" s="31" t="n"/>
      <c r="E33" s="20" t="n"/>
      <c r="F33" s="21" t="n"/>
      <c r="G33" s="21" t="n"/>
      <c r="H33" s="18" t="n"/>
      <c r="I33" s="22" t="n"/>
      <c r="J33" s="21" t="n"/>
      <c r="K33" s="18" t="n"/>
      <c r="L33" s="17">
        <f>IF($H33="","",IFERROR(VLOOKUP($H33,Assumptions!$A$5:$D$9,3,FALSE),""))</f>
        <v/>
      </c>
      <c r="M33" s="17">
        <f>IF(OR(NOT(ISNUMBER($I33)),NOT(ISNUMBER($L33))),"",IFERROR($I33*$L33,""))</f>
        <v/>
      </c>
      <c r="N33" s="23">
        <f>IF($A33="","",IF(COUNTIF($A$5:$A$154,$A33)&gt;1,"Review duplicate ID",IF(OR(NOT(ISNUMBER($B33)),NOT(ISNUMBER($C33)),NOT(ISNUMBER($D33)),NOT(ISNUMBER($E33))),"Review dates/times",IF(IFERROR($D33+$E33,0)&lt;=IFERROR($B33+$C33,0),"Review end time",IF(AND($K33="Confirmed",$J33=""),"Assign staff",IF(AND($H33&lt;&gt;"",$B33&lt;&gt;"",COUNTIFS($H$5:$H$154,$H33,$B$5:$B$154,$B33,$K$5:$K$154,"&lt;&gt;Canceled")&gt;IFERROR(VLOOKUP($H33,Assumptions!$A$5:$D$9,4,FALSE),999999)),"Review start capacity",IF(AND($J33&lt;&gt;"",$K33&lt;&gt;"Canceled",SUMPRODUCT(($J$5:$J$154=$J33)*($K$5:$K$154&lt;&gt;"Canceled")*(ROW($A$5:$A$154)&lt;&gt;ROW())*(IFERROR($B$5:$B$154+$C$5:$C$154,0)&lt;IFERROR($D33+$E33,0))*(IFERROR($D$5:$D$154+$E$5:$E$154,0)&gt;IFERROR($B33+$C33,0)))&gt;0),"Review assignment overlap","OK")))))))</f>
        <v/>
      </c>
      <c r="O33" s="21" t="n"/>
    </row>
    <row r="34" ht="33" customHeight="1">
      <c r="A34" s="18" t="n"/>
      <c r="B34" s="31" t="n"/>
      <c r="C34" s="20" t="n"/>
      <c r="D34" s="31" t="n"/>
      <c r="E34" s="20" t="n"/>
      <c r="F34" s="21" t="n"/>
      <c r="G34" s="21" t="n"/>
      <c r="H34" s="18" t="n"/>
      <c r="I34" s="22" t="n"/>
      <c r="J34" s="21" t="n"/>
      <c r="K34" s="18" t="n"/>
      <c r="L34" s="13">
        <f>IF($H34="","",IFERROR(VLOOKUP($H34,Assumptions!$A$5:$D$9,3,FALSE),""))</f>
        <v/>
      </c>
      <c r="M34" s="13">
        <f>IF(OR(NOT(ISNUMBER($I34)),NOT(ISNUMBER($L34))),"",IFERROR($I34*$L34,""))</f>
        <v/>
      </c>
      <c r="N34" s="24">
        <f>IF($A34="","",IF(COUNTIF($A$5:$A$154,$A34)&gt;1,"Review duplicate ID",IF(OR(NOT(ISNUMBER($B34)),NOT(ISNUMBER($C34)),NOT(ISNUMBER($D34)),NOT(ISNUMBER($E34))),"Review dates/times",IF(IFERROR($D34+$E34,0)&lt;=IFERROR($B34+$C34,0),"Review end time",IF(AND($K34="Confirmed",$J34=""),"Assign staff",IF(AND($H34&lt;&gt;"",$B34&lt;&gt;"",COUNTIFS($H$5:$H$154,$H34,$B$5:$B$154,$B34,$K$5:$K$154,"&lt;&gt;Canceled")&gt;IFERROR(VLOOKUP($H34,Assumptions!$A$5:$D$9,4,FALSE),999999)),"Review start capacity",IF(AND($J34&lt;&gt;"",$K34&lt;&gt;"Canceled",SUMPRODUCT(($J$5:$J$154=$J34)*($K$5:$K$154&lt;&gt;"Canceled")*(ROW($A$5:$A$154)&lt;&gt;ROW())*(IFERROR($B$5:$B$154+$C$5:$C$154,0)&lt;IFERROR($D34+$E34,0))*(IFERROR($D$5:$D$154+$E$5:$E$154,0)&gt;IFERROR($B34+$C34,0)))&gt;0),"Review assignment overlap","OK")))))))</f>
        <v/>
      </c>
      <c r="O34" s="21" t="n"/>
    </row>
    <row r="35" ht="33" customHeight="1">
      <c r="A35" s="18" t="n"/>
      <c r="B35" s="31" t="n"/>
      <c r="C35" s="20" t="n"/>
      <c r="D35" s="31" t="n"/>
      <c r="E35" s="20" t="n"/>
      <c r="F35" s="21" t="n"/>
      <c r="G35" s="21" t="n"/>
      <c r="H35" s="18" t="n"/>
      <c r="I35" s="22" t="n"/>
      <c r="J35" s="21" t="n"/>
      <c r="K35" s="18" t="n"/>
      <c r="L35" s="17">
        <f>IF($H35="","",IFERROR(VLOOKUP($H35,Assumptions!$A$5:$D$9,3,FALSE),""))</f>
        <v/>
      </c>
      <c r="M35" s="17">
        <f>IF(OR(NOT(ISNUMBER($I35)),NOT(ISNUMBER($L35))),"",IFERROR($I35*$L35,""))</f>
        <v/>
      </c>
      <c r="N35" s="23">
        <f>IF($A35="","",IF(COUNTIF($A$5:$A$154,$A35)&gt;1,"Review duplicate ID",IF(OR(NOT(ISNUMBER($B35)),NOT(ISNUMBER($C35)),NOT(ISNUMBER($D35)),NOT(ISNUMBER($E35))),"Review dates/times",IF(IFERROR($D35+$E35,0)&lt;=IFERROR($B35+$C35,0),"Review end time",IF(AND($K35="Confirmed",$J35=""),"Assign staff",IF(AND($H35&lt;&gt;"",$B35&lt;&gt;"",COUNTIFS($H$5:$H$154,$H35,$B$5:$B$154,$B35,$K$5:$K$154,"&lt;&gt;Canceled")&gt;IFERROR(VLOOKUP($H35,Assumptions!$A$5:$D$9,4,FALSE),999999)),"Review start capacity",IF(AND($J35&lt;&gt;"",$K35&lt;&gt;"Canceled",SUMPRODUCT(($J$5:$J$154=$J35)*($K$5:$K$154&lt;&gt;"Canceled")*(ROW($A$5:$A$154)&lt;&gt;ROW())*(IFERROR($B$5:$B$154+$C$5:$C$154,0)&lt;IFERROR($D35+$E35,0))*(IFERROR($D$5:$D$154+$E$5:$E$154,0)&gt;IFERROR($B35+$C35,0)))&gt;0),"Review assignment overlap","OK")))))))</f>
        <v/>
      </c>
      <c r="O35" s="21" t="n"/>
    </row>
    <row r="36" ht="33" customHeight="1">
      <c r="A36" s="18" t="n"/>
      <c r="B36" s="31" t="n"/>
      <c r="C36" s="20" t="n"/>
      <c r="D36" s="31" t="n"/>
      <c r="E36" s="20" t="n"/>
      <c r="F36" s="21" t="n"/>
      <c r="G36" s="21" t="n"/>
      <c r="H36" s="18" t="n"/>
      <c r="I36" s="22" t="n"/>
      <c r="J36" s="21" t="n"/>
      <c r="K36" s="18" t="n"/>
      <c r="L36" s="13">
        <f>IF($H36="","",IFERROR(VLOOKUP($H36,Assumptions!$A$5:$D$9,3,FALSE),""))</f>
        <v/>
      </c>
      <c r="M36" s="13">
        <f>IF(OR(NOT(ISNUMBER($I36)),NOT(ISNUMBER($L36))),"",IFERROR($I36*$L36,""))</f>
        <v/>
      </c>
      <c r="N36" s="24">
        <f>IF($A36="","",IF(COUNTIF($A$5:$A$154,$A36)&gt;1,"Review duplicate ID",IF(OR(NOT(ISNUMBER($B36)),NOT(ISNUMBER($C36)),NOT(ISNUMBER($D36)),NOT(ISNUMBER($E36))),"Review dates/times",IF(IFERROR($D36+$E36,0)&lt;=IFERROR($B36+$C36,0),"Review end time",IF(AND($K36="Confirmed",$J36=""),"Assign staff",IF(AND($H36&lt;&gt;"",$B36&lt;&gt;"",COUNTIFS($H$5:$H$154,$H36,$B$5:$B$154,$B36,$K$5:$K$154,"&lt;&gt;Canceled")&gt;IFERROR(VLOOKUP($H36,Assumptions!$A$5:$D$9,4,FALSE),999999)),"Review start capacity",IF(AND($J36&lt;&gt;"",$K36&lt;&gt;"Canceled",SUMPRODUCT(($J$5:$J$154=$J36)*($K$5:$K$154&lt;&gt;"Canceled")*(ROW($A$5:$A$154)&lt;&gt;ROW())*(IFERROR($B$5:$B$154+$C$5:$C$154,0)&lt;IFERROR($D36+$E36,0))*(IFERROR($D$5:$D$154+$E$5:$E$154,0)&gt;IFERROR($B36+$C36,0)))&gt;0),"Review assignment overlap","OK")))))))</f>
        <v/>
      </c>
      <c r="O36" s="21" t="n"/>
    </row>
    <row r="37" ht="33" customHeight="1">
      <c r="A37" s="18" t="n"/>
      <c r="B37" s="31" t="n"/>
      <c r="C37" s="20" t="n"/>
      <c r="D37" s="31" t="n"/>
      <c r="E37" s="20" t="n"/>
      <c r="F37" s="21" t="n"/>
      <c r="G37" s="21" t="n"/>
      <c r="H37" s="18" t="n"/>
      <c r="I37" s="22" t="n"/>
      <c r="J37" s="21" t="n"/>
      <c r="K37" s="18" t="n"/>
      <c r="L37" s="17">
        <f>IF($H37="","",IFERROR(VLOOKUP($H37,Assumptions!$A$5:$D$9,3,FALSE),""))</f>
        <v/>
      </c>
      <c r="M37" s="17">
        <f>IF(OR(NOT(ISNUMBER($I37)),NOT(ISNUMBER($L37))),"",IFERROR($I37*$L37,""))</f>
        <v/>
      </c>
      <c r="N37" s="23">
        <f>IF($A37="","",IF(COUNTIF($A$5:$A$154,$A37)&gt;1,"Review duplicate ID",IF(OR(NOT(ISNUMBER($B37)),NOT(ISNUMBER($C37)),NOT(ISNUMBER($D37)),NOT(ISNUMBER($E37))),"Review dates/times",IF(IFERROR($D37+$E37,0)&lt;=IFERROR($B37+$C37,0),"Review end time",IF(AND($K37="Confirmed",$J37=""),"Assign staff",IF(AND($H37&lt;&gt;"",$B37&lt;&gt;"",COUNTIFS($H$5:$H$154,$H37,$B$5:$B$154,$B37,$K$5:$K$154,"&lt;&gt;Canceled")&gt;IFERROR(VLOOKUP($H37,Assumptions!$A$5:$D$9,4,FALSE),999999)),"Review start capacity",IF(AND($J37&lt;&gt;"",$K37&lt;&gt;"Canceled",SUMPRODUCT(($J$5:$J$154=$J37)*($K$5:$K$154&lt;&gt;"Canceled")*(ROW($A$5:$A$154)&lt;&gt;ROW())*(IFERROR($B$5:$B$154+$C$5:$C$154,0)&lt;IFERROR($D37+$E37,0))*(IFERROR($D$5:$D$154+$E$5:$E$154,0)&gt;IFERROR($B37+$C37,0)))&gt;0),"Review assignment overlap","OK")))))))</f>
        <v/>
      </c>
      <c r="O37" s="21" t="n"/>
    </row>
    <row r="38" ht="33" customHeight="1">
      <c r="A38" s="18" t="n"/>
      <c r="B38" s="31" t="n"/>
      <c r="C38" s="20" t="n"/>
      <c r="D38" s="31" t="n"/>
      <c r="E38" s="20" t="n"/>
      <c r="F38" s="21" t="n"/>
      <c r="G38" s="21" t="n"/>
      <c r="H38" s="18" t="n"/>
      <c r="I38" s="22" t="n"/>
      <c r="J38" s="21" t="n"/>
      <c r="K38" s="18" t="n"/>
      <c r="L38" s="13">
        <f>IF($H38="","",IFERROR(VLOOKUP($H38,Assumptions!$A$5:$D$9,3,FALSE),""))</f>
        <v/>
      </c>
      <c r="M38" s="13">
        <f>IF(OR(NOT(ISNUMBER($I38)),NOT(ISNUMBER($L38))),"",IFERROR($I38*$L38,""))</f>
        <v/>
      </c>
      <c r="N38" s="24">
        <f>IF($A38="","",IF(COUNTIF($A$5:$A$154,$A38)&gt;1,"Review duplicate ID",IF(OR(NOT(ISNUMBER($B38)),NOT(ISNUMBER($C38)),NOT(ISNUMBER($D38)),NOT(ISNUMBER($E38))),"Review dates/times",IF(IFERROR($D38+$E38,0)&lt;=IFERROR($B38+$C38,0),"Review end time",IF(AND($K38="Confirmed",$J38=""),"Assign staff",IF(AND($H38&lt;&gt;"",$B38&lt;&gt;"",COUNTIFS($H$5:$H$154,$H38,$B$5:$B$154,$B38,$K$5:$K$154,"&lt;&gt;Canceled")&gt;IFERROR(VLOOKUP($H38,Assumptions!$A$5:$D$9,4,FALSE),999999)),"Review start capacity",IF(AND($J38&lt;&gt;"",$K38&lt;&gt;"Canceled",SUMPRODUCT(($J$5:$J$154=$J38)*($K$5:$K$154&lt;&gt;"Canceled")*(ROW($A$5:$A$154)&lt;&gt;ROW())*(IFERROR($B$5:$B$154+$C$5:$C$154,0)&lt;IFERROR($D38+$E38,0))*(IFERROR($D$5:$D$154+$E$5:$E$154,0)&gt;IFERROR($B38+$C38,0)))&gt;0),"Review assignment overlap","OK")))))))</f>
        <v/>
      </c>
      <c r="O38" s="21" t="n"/>
    </row>
    <row r="39" ht="33" customHeight="1">
      <c r="A39" s="18" t="n"/>
      <c r="B39" s="31" t="n"/>
      <c r="C39" s="20" t="n"/>
      <c r="D39" s="31" t="n"/>
      <c r="E39" s="20" t="n"/>
      <c r="F39" s="21" t="n"/>
      <c r="G39" s="21" t="n"/>
      <c r="H39" s="18" t="n"/>
      <c r="I39" s="22" t="n"/>
      <c r="J39" s="21" t="n"/>
      <c r="K39" s="18" t="n"/>
      <c r="L39" s="17">
        <f>IF($H39="","",IFERROR(VLOOKUP($H39,Assumptions!$A$5:$D$9,3,FALSE),""))</f>
        <v/>
      </c>
      <c r="M39" s="17">
        <f>IF(OR(NOT(ISNUMBER($I39)),NOT(ISNUMBER($L39))),"",IFERROR($I39*$L39,""))</f>
        <v/>
      </c>
      <c r="N39" s="23">
        <f>IF($A39="","",IF(COUNTIF($A$5:$A$154,$A39)&gt;1,"Review duplicate ID",IF(OR(NOT(ISNUMBER($B39)),NOT(ISNUMBER($C39)),NOT(ISNUMBER($D39)),NOT(ISNUMBER($E39))),"Review dates/times",IF(IFERROR($D39+$E39,0)&lt;=IFERROR($B39+$C39,0),"Review end time",IF(AND($K39="Confirmed",$J39=""),"Assign staff",IF(AND($H39&lt;&gt;"",$B39&lt;&gt;"",COUNTIFS($H$5:$H$154,$H39,$B$5:$B$154,$B39,$K$5:$K$154,"&lt;&gt;Canceled")&gt;IFERROR(VLOOKUP($H39,Assumptions!$A$5:$D$9,4,FALSE),999999)),"Review start capacity",IF(AND($J39&lt;&gt;"",$K39&lt;&gt;"Canceled",SUMPRODUCT(($J$5:$J$154=$J39)*($K$5:$K$154&lt;&gt;"Canceled")*(ROW($A$5:$A$154)&lt;&gt;ROW())*(IFERROR($B$5:$B$154+$C$5:$C$154,0)&lt;IFERROR($D39+$E39,0))*(IFERROR($D$5:$D$154+$E$5:$E$154,0)&gt;IFERROR($B39+$C39,0)))&gt;0),"Review assignment overlap","OK")))))))</f>
        <v/>
      </c>
      <c r="O39" s="21" t="n"/>
    </row>
    <row r="40" ht="33" customHeight="1">
      <c r="A40" s="18" t="n"/>
      <c r="B40" s="31" t="n"/>
      <c r="C40" s="20" t="n"/>
      <c r="D40" s="31" t="n"/>
      <c r="E40" s="20" t="n"/>
      <c r="F40" s="21" t="n"/>
      <c r="G40" s="21" t="n"/>
      <c r="H40" s="18" t="n"/>
      <c r="I40" s="22" t="n"/>
      <c r="J40" s="21" t="n"/>
      <c r="K40" s="18" t="n"/>
      <c r="L40" s="13">
        <f>IF($H40="","",IFERROR(VLOOKUP($H40,Assumptions!$A$5:$D$9,3,FALSE),""))</f>
        <v/>
      </c>
      <c r="M40" s="13">
        <f>IF(OR(NOT(ISNUMBER($I40)),NOT(ISNUMBER($L40))),"",IFERROR($I40*$L40,""))</f>
        <v/>
      </c>
      <c r="N40" s="24">
        <f>IF($A40="","",IF(COUNTIF($A$5:$A$154,$A40)&gt;1,"Review duplicate ID",IF(OR(NOT(ISNUMBER($B40)),NOT(ISNUMBER($C40)),NOT(ISNUMBER($D40)),NOT(ISNUMBER($E40))),"Review dates/times",IF(IFERROR($D40+$E40,0)&lt;=IFERROR($B40+$C40,0),"Review end time",IF(AND($K40="Confirmed",$J40=""),"Assign staff",IF(AND($H40&lt;&gt;"",$B40&lt;&gt;"",COUNTIFS($H$5:$H$154,$H40,$B$5:$B$154,$B40,$K$5:$K$154,"&lt;&gt;Canceled")&gt;IFERROR(VLOOKUP($H40,Assumptions!$A$5:$D$9,4,FALSE),999999)),"Review start capacity",IF(AND($J40&lt;&gt;"",$K40&lt;&gt;"Canceled",SUMPRODUCT(($J$5:$J$154=$J40)*($K$5:$K$154&lt;&gt;"Canceled")*(ROW($A$5:$A$154)&lt;&gt;ROW())*(IFERROR($B$5:$B$154+$C$5:$C$154,0)&lt;IFERROR($D40+$E40,0))*(IFERROR($D$5:$D$154+$E$5:$E$154,0)&gt;IFERROR($B40+$C40,0)))&gt;0),"Review assignment overlap","OK")))))))</f>
        <v/>
      </c>
      <c r="O40" s="21" t="n"/>
    </row>
    <row r="41" ht="33" customHeight="1">
      <c r="A41" s="18" t="n"/>
      <c r="B41" s="31" t="n"/>
      <c r="C41" s="20" t="n"/>
      <c r="D41" s="31" t="n"/>
      <c r="E41" s="20" t="n"/>
      <c r="F41" s="21" t="n"/>
      <c r="G41" s="21" t="n"/>
      <c r="H41" s="18" t="n"/>
      <c r="I41" s="22" t="n"/>
      <c r="J41" s="21" t="n"/>
      <c r="K41" s="18" t="n"/>
      <c r="L41" s="17">
        <f>IF($H41="","",IFERROR(VLOOKUP($H41,Assumptions!$A$5:$D$9,3,FALSE),""))</f>
        <v/>
      </c>
      <c r="M41" s="17">
        <f>IF(OR(NOT(ISNUMBER($I41)),NOT(ISNUMBER($L41))),"",IFERROR($I41*$L41,""))</f>
        <v/>
      </c>
      <c r="N41" s="23">
        <f>IF($A41="","",IF(COUNTIF($A$5:$A$154,$A41)&gt;1,"Review duplicate ID",IF(OR(NOT(ISNUMBER($B41)),NOT(ISNUMBER($C41)),NOT(ISNUMBER($D41)),NOT(ISNUMBER($E41))),"Review dates/times",IF(IFERROR($D41+$E41,0)&lt;=IFERROR($B41+$C41,0),"Review end time",IF(AND($K41="Confirmed",$J41=""),"Assign staff",IF(AND($H41&lt;&gt;"",$B41&lt;&gt;"",COUNTIFS($H$5:$H$154,$H41,$B$5:$B$154,$B41,$K$5:$K$154,"&lt;&gt;Canceled")&gt;IFERROR(VLOOKUP($H41,Assumptions!$A$5:$D$9,4,FALSE),999999)),"Review start capacity",IF(AND($J41&lt;&gt;"",$K41&lt;&gt;"Canceled",SUMPRODUCT(($J$5:$J$154=$J41)*($K$5:$K$154&lt;&gt;"Canceled")*(ROW($A$5:$A$154)&lt;&gt;ROW())*(IFERROR($B$5:$B$154+$C$5:$C$154,0)&lt;IFERROR($D41+$E41,0))*(IFERROR($D$5:$D$154+$E$5:$E$154,0)&gt;IFERROR($B41+$C41,0)))&gt;0),"Review assignment overlap","OK")))))))</f>
        <v/>
      </c>
      <c r="O41" s="21" t="n"/>
    </row>
    <row r="42" ht="33" customHeight="1">
      <c r="A42" s="18" t="n"/>
      <c r="B42" s="31" t="n"/>
      <c r="C42" s="20" t="n"/>
      <c r="D42" s="31" t="n"/>
      <c r="E42" s="20" t="n"/>
      <c r="F42" s="21" t="n"/>
      <c r="G42" s="21" t="n"/>
      <c r="H42" s="18" t="n"/>
      <c r="I42" s="22" t="n"/>
      <c r="J42" s="21" t="n"/>
      <c r="K42" s="18" t="n"/>
      <c r="L42" s="13">
        <f>IF($H42="","",IFERROR(VLOOKUP($H42,Assumptions!$A$5:$D$9,3,FALSE),""))</f>
        <v/>
      </c>
      <c r="M42" s="13">
        <f>IF(OR(NOT(ISNUMBER($I42)),NOT(ISNUMBER($L42))),"",IFERROR($I42*$L42,""))</f>
        <v/>
      </c>
      <c r="N42" s="24">
        <f>IF($A42="","",IF(COUNTIF($A$5:$A$154,$A42)&gt;1,"Review duplicate ID",IF(OR(NOT(ISNUMBER($B42)),NOT(ISNUMBER($C42)),NOT(ISNUMBER($D42)),NOT(ISNUMBER($E42))),"Review dates/times",IF(IFERROR($D42+$E42,0)&lt;=IFERROR($B42+$C42,0),"Review end time",IF(AND($K42="Confirmed",$J42=""),"Assign staff",IF(AND($H42&lt;&gt;"",$B42&lt;&gt;"",COUNTIFS($H$5:$H$154,$H42,$B$5:$B$154,$B42,$K$5:$K$154,"&lt;&gt;Canceled")&gt;IFERROR(VLOOKUP($H42,Assumptions!$A$5:$D$9,4,FALSE),999999)),"Review start capacity",IF(AND($J42&lt;&gt;"",$K42&lt;&gt;"Canceled",SUMPRODUCT(($J$5:$J$154=$J42)*($K$5:$K$154&lt;&gt;"Canceled")*(ROW($A$5:$A$154)&lt;&gt;ROW())*(IFERROR($B$5:$B$154+$C$5:$C$154,0)&lt;IFERROR($D42+$E42,0))*(IFERROR($D$5:$D$154+$E$5:$E$154,0)&gt;IFERROR($B42+$C42,0)))&gt;0),"Review assignment overlap","OK")))))))</f>
        <v/>
      </c>
      <c r="O42" s="21" t="n"/>
    </row>
    <row r="43" ht="33" customHeight="1">
      <c r="A43" s="18" t="n"/>
      <c r="B43" s="31" t="n"/>
      <c r="C43" s="20" t="n"/>
      <c r="D43" s="31" t="n"/>
      <c r="E43" s="20" t="n"/>
      <c r="F43" s="21" t="n"/>
      <c r="G43" s="21" t="n"/>
      <c r="H43" s="18" t="n"/>
      <c r="I43" s="22" t="n"/>
      <c r="J43" s="21" t="n"/>
      <c r="K43" s="18" t="n"/>
      <c r="L43" s="17">
        <f>IF($H43="","",IFERROR(VLOOKUP($H43,Assumptions!$A$5:$D$9,3,FALSE),""))</f>
        <v/>
      </c>
      <c r="M43" s="17">
        <f>IF(OR(NOT(ISNUMBER($I43)),NOT(ISNUMBER($L43))),"",IFERROR($I43*$L43,""))</f>
        <v/>
      </c>
      <c r="N43" s="23">
        <f>IF($A43="","",IF(COUNTIF($A$5:$A$154,$A43)&gt;1,"Review duplicate ID",IF(OR(NOT(ISNUMBER($B43)),NOT(ISNUMBER($C43)),NOT(ISNUMBER($D43)),NOT(ISNUMBER($E43))),"Review dates/times",IF(IFERROR($D43+$E43,0)&lt;=IFERROR($B43+$C43,0),"Review end time",IF(AND($K43="Confirmed",$J43=""),"Assign staff",IF(AND($H43&lt;&gt;"",$B43&lt;&gt;"",COUNTIFS($H$5:$H$154,$H43,$B$5:$B$154,$B43,$K$5:$K$154,"&lt;&gt;Canceled")&gt;IFERROR(VLOOKUP($H43,Assumptions!$A$5:$D$9,4,FALSE),999999)),"Review start capacity",IF(AND($J43&lt;&gt;"",$K43&lt;&gt;"Canceled",SUMPRODUCT(($J$5:$J$154=$J43)*($K$5:$K$154&lt;&gt;"Canceled")*(ROW($A$5:$A$154)&lt;&gt;ROW())*(IFERROR($B$5:$B$154+$C$5:$C$154,0)&lt;IFERROR($D43+$E43,0))*(IFERROR($D$5:$D$154+$E$5:$E$154,0)&gt;IFERROR($B43+$C43,0)))&gt;0),"Review assignment overlap","OK")))))))</f>
        <v/>
      </c>
      <c r="O43" s="21" t="n"/>
    </row>
    <row r="44" ht="33" customHeight="1">
      <c r="A44" s="18" t="n"/>
      <c r="B44" s="31" t="n"/>
      <c r="C44" s="20" t="n"/>
      <c r="D44" s="31" t="n"/>
      <c r="E44" s="20" t="n"/>
      <c r="F44" s="21" t="n"/>
      <c r="G44" s="21" t="n"/>
      <c r="H44" s="18" t="n"/>
      <c r="I44" s="22" t="n"/>
      <c r="J44" s="21" t="n"/>
      <c r="K44" s="18" t="n"/>
      <c r="L44" s="13">
        <f>IF($H44="","",IFERROR(VLOOKUP($H44,Assumptions!$A$5:$D$9,3,FALSE),""))</f>
        <v/>
      </c>
      <c r="M44" s="13">
        <f>IF(OR(NOT(ISNUMBER($I44)),NOT(ISNUMBER($L44))),"",IFERROR($I44*$L44,""))</f>
        <v/>
      </c>
      <c r="N44" s="24">
        <f>IF($A44="","",IF(COUNTIF($A$5:$A$154,$A44)&gt;1,"Review duplicate ID",IF(OR(NOT(ISNUMBER($B44)),NOT(ISNUMBER($C44)),NOT(ISNUMBER($D44)),NOT(ISNUMBER($E44))),"Review dates/times",IF(IFERROR($D44+$E44,0)&lt;=IFERROR($B44+$C44,0),"Review end time",IF(AND($K44="Confirmed",$J44=""),"Assign staff",IF(AND($H44&lt;&gt;"",$B44&lt;&gt;"",COUNTIFS($H$5:$H$154,$H44,$B$5:$B$154,$B44,$K$5:$K$154,"&lt;&gt;Canceled")&gt;IFERROR(VLOOKUP($H44,Assumptions!$A$5:$D$9,4,FALSE),999999)),"Review start capacity",IF(AND($J44&lt;&gt;"",$K44&lt;&gt;"Canceled",SUMPRODUCT(($J$5:$J$154=$J44)*($K$5:$K$154&lt;&gt;"Canceled")*(ROW($A$5:$A$154)&lt;&gt;ROW())*(IFERROR($B$5:$B$154+$C$5:$C$154,0)&lt;IFERROR($D44+$E44,0))*(IFERROR($D$5:$D$154+$E$5:$E$154,0)&gt;IFERROR($B44+$C44,0)))&gt;0),"Review assignment overlap","OK")))))))</f>
        <v/>
      </c>
      <c r="O44" s="21" t="n"/>
    </row>
    <row r="45" ht="33" customHeight="1">
      <c r="A45" s="18" t="n"/>
      <c r="B45" s="31" t="n"/>
      <c r="C45" s="20" t="n"/>
      <c r="D45" s="31" t="n"/>
      <c r="E45" s="20" t="n"/>
      <c r="F45" s="21" t="n"/>
      <c r="G45" s="21" t="n"/>
      <c r="H45" s="18" t="n"/>
      <c r="I45" s="22" t="n"/>
      <c r="J45" s="21" t="n"/>
      <c r="K45" s="18" t="n"/>
      <c r="L45" s="17">
        <f>IF($H45="","",IFERROR(VLOOKUP($H45,Assumptions!$A$5:$D$9,3,FALSE),""))</f>
        <v/>
      </c>
      <c r="M45" s="17">
        <f>IF(OR(NOT(ISNUMBER($I45)),NOT(ISNUMBER($L45))),"",IFERROR($I45*$L45,""))</f>
        <v/>
      </c>
      <c r="N45" s="23">
        <f>IF($A45="","",IF(COUNTIF($A$5:$A$154,$A45)&gt;1,"Review duplicate ID",IF(OR(NOT(ISNUMBER($B45)),NOT(ISNUMBER($C45)),NOT(ISNUMBER($D45)),NOT(ISNUMBER($E45))),"Review dates/times",IF(IFERROR($D45+$E45,0)&lt;=IFERROR($B45+$C45,0),"Review end time",IF(AND($K45="Confirmed",$J45=""),"Assign staff",IF(AND($H45&lt;&gt;"",$B45&lt;&gt;"",COUNTIFS($H$5:$H$154,$H45,$B$5:$B$154,$B45,$K$5:$K$154,"&lt;&gt;Canceled")&gt;IFERROR(VLOOKUP($H45,Assumptions!$A$5:$D$9,4,FALSE),999999)),"Review start capacity",IF(AND($J45&lt;&gt;"",$K45&lt;&gt;"Canceled",SUMPRODUCT(($J$5:$J$154=$J45)*($K$5:$K$154&lt;&gt;"Canceled")*(ROW($A$5:$A$154)&lt;&gt;ROW())*(IFERROR($B$5:$B$154+$C$5:$C$154,0)&lt;IFERROR($D45+$E45,0))*(IFERROR($D$5:$D$154+$E$5:$E$154,0)&gt;IFERROR($B45+$C45,0)))&gt;0),"Review assignment overlap","OK")))))))</f>
        <v/>
      </c>
      <c r="O45" s="21" t="n"/>
    </row>
    <row r="46" ht="33" customHeight="1">
      <c r="A46" s="18" t="n"/>
      <c r="B46" s="31" t="n"/>
      <c r="C46" s="20" t="n"/>
      <c r="D46" s="31" t="n"/>
      <c r="E46" s="20" t="n"/>
      <c r="F46" s="21" t="n"/>
      <c r="G46" s="21" t="n"/>
      <c r="H46" s="18" t="n"/>
      <c r="I46" s="22" t="n"/>
      <c r="J46" s="21" t="n"/>
      <c r="K46" s="18" t="n"/>
      <c r="L46" s="13">
        <f>IF($H46="","",IFERROR(VLOOKUP($H46,Assumptions!$A$5:$D$9,3,FALSE),""))</f>
        <v/>
      </c>
      <c r="M46" s="13">
        <f>IF(OR(NOT(ISNUMBER($I46)),NOT(ISNUMBER($L46))),"",IFERROR($I46*$L46,""))</f>
        <v/>
      </c>
      <c r="N46" s="24">
        <f>IF($A46="","",IF(COUNTIF($A$5:$A$154,$A46)&gt;1,"Review duplicate ID",IF(OR(NOT(ISNUMBER($B46)),NOT(ISNUMBER($C46)),NOT(ISNUMBER($D46)),NOT(ISNUMBER($E46))),"Review dates/times",IF(IFERROR($D46+$E46,0)&lt;=IFERROR($B46+$C46,0),"Review end time",IF(AND($K46="Confirmed",$J46=""),"Assign staff",IF(AND($H46&lt;&gt;"",$B46&lt;&gt;"",COUNTIFS($H$5:$H$154,$H46,$B$5:$B$154,$B46,$K$5:$K$154,"&lt;&gt;Canceled")&gt;IFERROR(VLOOKUP($H46,Assumptions!$A$5:$D$9,4,FALSE),999999)),"Review start capacity",IF(AND($J46&lt;&gt;"",$K46&lt;&gt;"Canceled",SUMPRODUCT(($J$5:$J$154=$J46)*($K$5:$K$154&lt;&gt;"Canceled")*(ROW($A$5:$A$154)&lt;&gt;ROW())*(IFERROR($B$5:$B$154+$C$5:$C$154,0)&lt;IFERROR($D46+$E46,0))*(IFERROR($D$5:$D$154+$E$5:$E$154,0)&gt;IFERROR($B46+$C46,0)))&gt;0),"Review assignment overlap","OK")))))))</f>
        <v/>
      </c>
      <c r="O46" s="21" t="n"/>
    </row>
    <row r="47" ht="33" customHeight="1">
      <c r="A47" s="18" t="n"/>
      <c r="B47" s="31" t="n"/>
      <c r="C47" s="20" t="n"/>
      <c r="D47" s="31" t="n"/>
      <c r="E47" s="20" t="n"/>
      <c r="F47" s="21" t="n"/>
      <c r="G47" s="21" t="n"/>
      <c r="H47" s="18" t="n"/>
      <c r="I47" s="22" t="n"/>
      <c r="J47" s="21" t="n"/>
      <c r="K47" s="18" t="n"/>
      <c r="L47" s="17">
        <f>IF($H47="","",IFERROR(VLOOKUP($H47,Assumptions!$A$5:$D$9,3,FALSE),""))</f>
        <v/>
      </c>
      <c r="M47" s="17">
        <f>IF(OR(NOT(ISNUMBER($I47)),NOT(ISNUMBER($L47))),"",IFERROR($I47*$L47,""))</f>
        <v/>
      </c>
      <c r="N47" s="23">
        <f>IF($A47="","",IF(COUNTIF($A$5:$A$154,$A47)&gt;1,"Review duplicate ID",IF(OR(NOT(ISNUMBER($B47)),NOT(ISNUMBER($C47)),NOT(ISNUMBER($D47)),NOT(ISNUMBER($E47))),"Review dates/times",IF(IFERROR($D47+$E47,0)&lt;=IFERROR($B47+$C47,0),"Review end time",IF(AND($K47="Confirmed",$J47=""),"Assign staff",IF(AND($H47&lt;&gt;"",$B47&lt;&gt;"",COUNTIFS($H$5:$H$154,$H47,$B$5:$B$154,$B47,$K$5:$K$154,"&lt;&gt;Canceled")&gt;IFERROR(VLOOKUP($H47,Assumptions!$A$5:$D$9,4,FALSE),999999)),"Review start capacity",IF(AND($J47&lt;&gt;"",$K47&lt;&gt;"Canceled",SUMPRODUCT(($J$5:$J$154=$J47)*($K$5:$K$154&lt;&gt;"Canceled")*(ROW($A$5:$A$154)&lt;&gt;ROW())*(IFERROR($B$5:$B$154+$C$5:$C$154,0)&lt;IFERROR($D47+$E47,0))*(IFERROR($D$5:$D$154+$E$5:$E$154,0)&gt;IFERROR($B47+$C47,0)))&gt;0),"Review assignment overlap","OK")))))))</f>
        <v/>
      </c>
      <c r="O47" s="21" t="n"/>
    </row>
    <row r="48" ht="33" customHeight="1">
      <c r="A48" s="18" t="n"/>
      <c r="B48" s="31" t="n"/>
      <c r="C48" s="20" t="n"/>
      <c r="D48" s="31" t="n"/>
      <c r="E48" s="20" t="n"/>
      <c r="F48" s="21" t="n"/>
      <c r="G48" s="21" t="n"/>
      <c r="H48" s="18" t="n"/>
      <c r="I48" s="22" t="n"/>
      <c r="J48" s="21" t="n"/>
      <c r="K48" s="18" t="n"/>
      <c r="L48" s="13">
        <f>IF($H48="","",IFERROR(VLOOKUP($H48,Assumptions!$A$5:$D$9,3,FALSE),""))</f>
        <v/>
      </c>
      <c r="M48" s="13">
        <f>IF(OR(NOT(ISNUMBER($I48)),NOT(ISNUMBER($L48))),"",IFERROR($I48*$L48,""))</f>
        <v/>
      </c>
      <c r="N48" s="24">
        <f>IF($A48="","",IF(COUNTIF($A$5:$A$154,$A48)&gt;1,"Review duplicate ID",IF(OR(NOT(ISNUMBER($B48)),NOT(ISNUMBER($C48)),NOT(ISNUMBER($D48)),NOT(ISNUMBER($E48))),"Review dates/times",IF(IFERROR($D48+$E48,0)&lt;=IFERROR($B48+$C48,0),"Review end time",IF(AND($K48="Confirmed",$J48=""),"Assign staff",IF(AND($H48&lt;&gt;"",$B48&lt;&gt;"",COUNTIFS($H$5:$H$154,$H48,$B$5:$B$154,$B48,$K$5:$K$154,"&lt;&gt;Canceled")&gt;IFERROR(VLOOKUP($H48,Assumptions!$A$5:$D$9,4,FALSE),999999)),"Review start capacity",IF(AND($J48&lt;&gt;"",$K48&lt;&gt;"Canceled",SUMPRODUCT(($J$5:$J$154=$J48)*($K$5:$K$154&lt;&gt;"Canceled")*(ROW($A$5:$A$154)&lt;&gt;ROW())*(IFERROR($B$5:$B$154+$C$5:$C$154,0)&lt;IFERROR($D48+$E48,0))*(IFERROR($D$5:$D$154+$E$5:$E$154,0)&gt;IFERROR($B48+$C48,0)))&gt;0),"Review assignment overlap","OK")))))))</f>
        <v/>
      </c>
      <c r="O48" s="21" t="n"/>
    </row>
    <row r="49" ht="33" customHeight="1">
      <c r="A49" s="18" t="n"/>
      <c r="B49" s="31" t="n"/>
      <c r="C49" s="20" t="n"/>
      <c r="D49" s="31" t="n"/>
      <c r="E49" s="20" t="n"/>
      <c r="F49" s="21" t="n"/>
      <c r="G49" s="21" t="n"/>
      <c r="H49" s="18" t="n"/>
      <c r="I49" s="22" t="n"/>
      <c r="J49" s="21" t="n"/>
      <c r="K49" s="18" t="n"/>
      <c r="L49" s="17">
        <f>IF($H49="","",IFERROR(VLOOKUP($H49,Assumptions!$A$5:$D$9,3,FALSE),""))</f>
        <v/>
      </c>
      <c r="M49" s="17">
        <f>IF(OR(NOT(ISNUMBER($I49)),NOT(ISNUMBER($L49))),"",IFERROR($I49*$L49,""))</f>
        <v/>
      </c>
      <c r="N49" s="23">
        <f>IF($A49="","",IF(COUNTIF($A$5:$A$154,$A49)&gt;1,"Review duplicate ID",IF(OR(NOT(ISNUMBER($B49)),NOT(ISNUMBER($C49)),NOT(ISNUMBER($D49)),NOT(ISNUMBER($E49))),"Review dates/times",IF(IFERROR($D49+$E49,0)&lt;=IFERROR($B49+$C49,0),"Review end time",IF(AND($K49="Confirmed",$J49=""),"Assign staff",IF(AND($H49&lt;&gt;"",$B49&lt;&gt;"",COUNTIFS($H$5:$H$154,$H49,$B$5:$B$154,$B49,$K$5:$K$154,"&lt;&gt;Canceled")&gt;IFERROR(VLOOKUP($H49,Assumptions!$A$5:$D$9,4,FALSE),999999)),"Review start capacity",IF(AND($J49&lt;&gt;"",$K49&lt;&gt;"Canceled",SUMPRODUCT(($J$5:$J$154=$J49)*($K$5:$K$154&lt;&gt;"Canceled")*(ROW($A$5:$A$154)&lt;&gt;ROW())*(IFERROR($B$5:$B$154+$C$5:$C$154,0)&lt;IFERROR($D49+$E49,0))*(IFERROR($D$5:$D$154+$E$5:$E$154,0)&gt;IFERROR($B49+$C49,0)))&gt;0),"Review assignment overlap","OK")))))))</f>
        <v/>
      </c>
      <c r="O49" s="21" t="n"/>
    </row>
    <row r="50" ht="33" customHeight="1">
      <c r="A50" s="18" t="n"/>
      <c r="B50" s="31" t="n"/>
      <c r="C50" s="20" t="n"/>
      <c r="D50" s="31" t="n"/>
      <c r="E50" s="20" t="n"/>
      <c r="F50" s="21" t="n"/>
      <c r="G50" s="21" t="n"/>
      <c r="H50" s="18" t="n"/>
      <c r="I50" s="22" t="n"/>
      <c r="J50" s="21" t="n"/>
      <c r="K50" s="18" t="n"/>
      <c r="L50" s="13">
        <f>IF($H50="","",IFERROR(VLOOKUP($H50,Assumptions!$A$5:$D$9,3,FALSE),""))</f>
        <v/>
      </c>
      <c r="M50" s="13">
        <f>IF(OR(NOT(ISNUMBER($I50)),NOT(ISNUMBER($L50))),"",IFERROR($I50*$L50,""))</f>
        <v/>
      </c>
      <c r="N50" s="24">
        <f>IF($A50="","",IF(COUNTIF($A$5:$A$154,$A50)&gt;1,"Review duplicate ID",IF(OR(NOT(ISNUMBER($B50)),NOT(ISNUMBER($C50)),NOT(ISNUMBER($D50)),NOT(ISNUMBER($E50))),"Review dates/times",IF(IFERROR($D50+$E50,0)&lt;=IFERROR($B50+$C50,0),"Review end time",IF(AND($K50="Confirmed",$J50=""),"Assign staff",IF(AND($H50&lt;&gt;"",$B50&lt;&gt;"",COUNTIFS($H$5:$H$154,$H50,$B$5:$B$154,$B50,$K$5:$K$154,"&lt;&gt;Canceled")&gt;IFERROR(VLOOKUP($H50,Assumptions!$A$5:$D$9,4,FALSE),999999)),"Review start capacity",IF(AND($J50&lt;&gt;"",$K50&lt;&gt;"Canceled",SUMPRODUCT(($J$5:$J$154=$J50)*($K$5:$K$154&lt;&gt;"Canceled")*(ROW($A$5:$A$154)&lt;&gt;ROW())*(IFERROR($B$5:$B$154+$C$5:$C$154,0)&lt;IFERROR($D50+$E50,0))*(IFERROR($D$5:$D$154+$E$5:$E$154,0)&gt;IFERROR($B50+$C50,0)))&gt;0),"Review assignment overlap","OK")))))))</f>
        <v/>
      </c>
      <c r="O50" s="21" t="n"/>
    </row>
    <row r="51" ht="33" customHeight="1">
      <c r="A51" s="18" t="n"/>
      <c r="B51" s="31" t="n"/>
      <c r="C51" s="20" t="n"/>
      <c r="D51" s="31" t="n"/>
      <c r="E51" s="20" t="n"/>
      <c r="F51" s="21" t="n"/>
      <c r="G51" s="21" t="n"/>
      <c r="H51" s="18" t="n"/>
      <c r="I51" s="22" t="n"/>
      <c r="J51" s="21" t="n"/>
      <c r="K51" s="18" t="n"/>
      <c r="L51" s="17">
        <f>IF($H51="","",IFERROR(VLOOKUP($H51,Assumptions!$A$5:$D$9,3,FALSE),""))</f>
        <v/>
      </c>
      <c r="M51" s="17">
        <f>IF(OR(NOT(ISNUMBER($I51)),NOT(ISNUMBER($L51))),"",IFERROR($I51*$L51,""))</f>
        <v/>
      </c>
      <c r="N51" s="23">
        <f>IF($A51="","",IF(COUNTIF($A$5:$A$154,$A51)&gt;1,"Review duplicate ID",IF(OR(NOT(ISNUMBER($B51)),NOT(ISNUMBER($C51)),NOT(ISNUMBER($D51)),NOT(ISNUMBER($E51))),"Review dates/times",IF(IFERROR($D51+$E51,0)&lt;=IFERROR($B51+$C51,0),"Review end time",IF(AND($K51="Confirmed",$J51=""),"Assign staff",IF(AND($H51&lt;&gt;"",$B51&lt;&gt;"",COUNTIFS($H$5:$H$154,$H51,$B$5:$B$154,$B51,$K$5:$K$154,"&lt;&gt;Canceled")&gt;IFERROR(VLOOKUP($H51,Assumptions!$A$5:$D$9,4,FALSE),999999)),"Review start capacity",IF(AND($J51&lt;&gt;"",$K51&lt;&gt;"Canceled",SUMPRODUCT(($J$5:$J$154=$J51)*($K$5:$K$154&lt;&gt;"Canceled")*(ROW($A$5:$A$154)&lt;&gt;ROW())*(IFERROR($B$5:$B$154+$C$5:$C$154,0)&lt;IFERROR($D51+$E51,0))*(IFERROR($D$5:$D$154+$E$5:$E$154,0)&gt;IFERROR($B51+$C51,0)))&gt;0),"Review assignment overlap","OK")))))))</f>
        <v/>
      </c>
      <c r="O51" s="21" t="n"/>
    </row>
    <row r="52" ht="33" customHeight="1">
      <c r="A52" s="18" t="n"/>
      <c r="B52" s="31" t="n"/>
      <c r="C52" s="20" t="n"/>
      <c r="D52" s="31" t="n"/>
      <c r="E52" s="20" t="n"/>
      <c r="F52" s="21" t="n"/>
      <c r="G52" s="21" t="n"/>
      <c r="H52" s="18" t="n"/>
      <c r="I52" s="22" t="n"/>
      <c r="J52" s="21" t="n"/>
      <c r="K52" s="18" t="n"/>
      <c r="L52" s="13">
        <f>IF($H52="","",IFERROR(VLOOKUP($H52,Assumptions!$A$5:$D$9,3,FALSE),""))</f>
        <v/>
      </c>
      <c r="M52" s="13">
        <f>IF(OR(NOT(ISNUMBER($I52)),NOT(ISNUMBER($L52))),"",IFERROR($I52*$L52,""))</f>
        <v/>
      </c>
      <c r="N52" s="24">
        <f>IF($A52="","",IF(COUNTIF($A$5:$A$154,$A52)&gt;1,"Review duplicate ID",IF(OR(NOT(ISNUMBER($B52)),NOT(ISNUMBER($C52)),NOT(ISNUMBER($D52)),NOT(ISNUMBER($E52))),"Review dates/times",IF(IFERROR($D52+$E52,0)&lt;=IFERROR($B52+$C52,0),"Review end time",IF(AND($K52="Confirmed",$J52=""),"Assign staff",IF(AND($H52&lt;&gt;"",$B52&lt;&gt;"",COUNTIFS($H$5:$H$154,$H52,$B$5:$B$154,$B52,$K$5:$K$154,"&lt;&gt;Canceled")&gt;IFERROR(VLOOKUP($H52,Assumptions!$A$5:$D$9,4,FALSE),999999)),"Review start capacity",IF(AND($J52&lt;&gt;"",$K52&lt;&gt;"Canceled",SUMPRODUCT(($J$5:$J$154=$J52)*($K$5:$K$154&lt;&gt;"Canceled")*(ROW($A$5:$A$154)&lt;&gt;ROW())*(IFERROR($B$5:$B$154+$C$5:$C$154,0)&lt;IFERROR($D52+$E52,0))*(IFERROR($D$5:$D$154+$E$5:$E$154,0)&gt;IFERROR($B52+$C52,0)))&gt;0),"Review assignment overlap","OK")))))))</f>
        <v/>
      </c>
      <c r="O52" s="21" t="n"/>
    </row>
    <row r="53" ht="33" customHeight="1">
      <c r="A53" s="18" t="n"/>
      <c r="B53" s="31" t="n"/>
      <c r="C53" s="20" t="n"/>
      <c r="D53" s="31" t="n"/>
      <c r="E53" s="20" t="n"/>
      <c r="F53" s="21" t="n"/>
      <c r="G53" s="21" t="n"/>
      <c r="H53" s="18" t="n"/>
      <c r="I53" s="22" t="n"/>
      <c r="J53" s="21" t="n"/>
      <c r="K53" s="18" t="n"/>
      <c r="L53" s="17">
        <f>IF($H53="","",IFERROR(VLOOKUP($H53,Assumptions!$A$5:$D$9,3,FALSE),""))</f>
        <v/>
      </c>
      <c r="M53" s="17">
        <f>IF(OR(NOT(ISNUMBER($I53)),NOT(ISNUMBER($L53))),"",IFERROR($I53*$L53,""))</f>
        <v/>
      </c>
      <c r="N53" s="23">
        <f>IF($A53="","",IF(COUNTIF($A$5:$A$154,$A53)&gt;1,"Review duplicate ID",IF(OR(NOT(ISNUMBER($B53)),NOT(ISNUMBER($C53)),NOT(ISNUMBER($D53)),NOT(ISNUMBER($E53))),"Review dates/times",IF(IFERROR($D53+$E53,0)&lt;=IFERROR($B53+$C53,0),"Review end time",IF(AND($K53="Confirmed",$J53=""),"Assign staff",IF(AND($H53&lt;&gt;"",$B53&lt;&gt;"",COUNTIFS($H$5:$H$154,$H53,$B$5:$B$154,$B53,$K$5:$K$154,"&lt;&gt;Canceled")&gt;IFERROR(VLOOKUP($H53,Assumptions!$A$5:$D$9,4,FALSE),999999)),"Review start capacity",IF(AND($J53&lt;&gt;"",$K53&lt;&gt;"Canceled",SUMPRODUCT(($J$5:$J$154=$J53)*($K$5:$K$154&lt;&gt;"Canceled")*(ROW($A$5:$A$154)&lt;&gt;ROW())*(IFERROR($B$5:$B$154+$C$5:$C$154,0)&lt;IFERROR($D53+$E53,0))*(IFERROR($D$5:$D$154+$E$5:$E$154,0)&gt;IFERROR($B53+$C53,0)))&gt;0),"Review assignment overlap","OK")))))))</f>
        <v/>
      </c>
      <c r="O53" s="21" t="n"/>
    </row>
    <row r="54" ht="33" customHeight="1">
      <c r="A54" s="18" t="n"/>
      <c r="B54" s="31" t="n"/>
      <c r="C54" s="20" t="n"/>
      <c r="D54" s="31" t="n"/>
      <c r="E54" s="20" t="n"/>
      <c r="F54" s="21" t="n"/>
      <c r="G54" s="21" t="n"/>
      <c r="H54" s="18" t="n"/>
      <c r="I54" s="22" t="n"/>
      <c r="J54" s="21" t="n"/>
      <c r="K54" s="18" t="n"/>
      <c r="L54" s="13">
        <f>IF($H54="","",IFERROR(VLOOKUP($H54,Assumptions!$A$5:$D$9,3,FALSE),""))</f>
        <v/>
      </c>
      <c r="M54" s="13">
        <f>IF(OR(NOT(ISNUMBER($I54)),NOT(ISNUMBER($L54))),"",IFERROR($I54*$L54,""))</f>
        <v/>
      </c>
      <c r="N54" s="24">
        <f>IF($A54="","",IF(COUNTIF($A$5:$A$154,$A54)&gt;1,"Review duplicate ID",IF(OR(NOT(ISNUMBER($B54)),NOT(ISNUMBER($C54)),NOT(ISNUMBER($D54)),NOT(ISNUMBER($E54))),"Review dates/times",IF(IFERROR($D54+$E54,0)&lt;=IFERROR($B54+$C54,0),"Review end time",IF(AND($K54="Confirmed",$J54=""),"Assign staff",IF(AND($H54&lt;&gt;"",$B54&lt;&gt;"",COUNTIFS($H$5:$H$154,$H54,$B$5:$B$154,$B54,$K$5:$K$154,"&lt;&gt;Canceled")&gt;IFERROR(VLOOKUP($H54,Assumptions!$A$5:$D$9,4,FALSE),999999)),"Review start capacity",IF(AND($J54&lt;&gt;"",$K54&lt;&gt;"Canceled",SUMPRODUCT(($J$5:$J$154=$J54)*($K$5:$K$154&lt;&gt;"Canceled")*(ROW($A$5:$A$154)&lt;&gt;ROW())*(IFERROR($B$5:$B$154+$C$5:$C$154,0)&lt;IFERROR($D54+$E54,0))*(IFERROR($D$5:$D$154+$E$5:$E$154,0)&gt;IFERROR($B54+$C54,0)))&gt;0),"Review assignment overlap","OK")))))))</f>
        <v/>
      </c>
      <c r="O54" s="21" t="n"/>
    </row>
    <row r="55" ht="33" customHeight="1">
      <c r="A55" s="18" t="n"/>
      <c r="B55" s="31" t="n"/>
      <c r="C55" s="20" t="n"/>
      <c r="D55" s="31" t="n"/>
      <c r="E55" s="20" t="n"/>
      <c r="F55" s="21" t="n"/>
      <c r="G55" s="21" t="n"/>
      <c r="H55" s="18" t="n"/>
      <c r="I55" s="22" t="n"/>
      <c r="J55" s="21" t="n"/>
      <c r="K55" s="18" t="n"/>
      <c r="L55" s="17">
        <f>IF($H55="","",IFERROR(VLOOKUP($H55,Assumptions!$A$5:$D$9,3,FALSE),""))</f>
        <v/>
      </c>
      <c r="M55" s="17">
        <f>IF(OR(NOT(ISNUMBER($I55)),NOT(ISNUMBER($L55))),"",IFERROR($I55*$L55,""))</f>
        <v/>
      </c>
      <c r="N55" s="23">
        <f>IF($A55="","",IF(COUNTIF($A$5:$A$154,$A55)&gt;1,"Review duplicate ID",IF(OR(NOT(ISNUMBER($B55)),NOT(ISNUMBER($C55)),NOT(ISNUMBER($D55)),NOT(ISNUMBER($E55))),"Review dates/times",IF(IFERROR($D55+$E55,0)&lt;=IFERROR($B55+$C55,0),"Review end time",IF(AND($K55="Confirmed",$J55=""),"Assign staff",IF(AND($H55&lt;&gt;"",$B55&lt;&gt;"",COUNTIFS($H$5:$H$154,$H55,$B$5:$B$154,$B55,$K$5:$K$154,"&lt;&gt;Canceled")&gt;IFERROR(VLOOKUP($H55,Assumptions!$A$5:$D$9,4,FALSE),999999)),"Review start capacity",IF(AND($J55&lt;&gt;"",$K55&lt;&gt;"Canceled",SUMPRODUCT(($J$5:$J$154=$J55)*($K$5:$K$154&lt;&gt;"Canceled")*(ROW($A$5:$A$154)&lt;&gt;ROW())*(IFERROR($B$5:$B$154+$C$5:$C$154,0)&lt;IFERROR($D55+$E55,0))*(IFERROR($D$5:$D$154+$E$5:$E$154,0)&gt;IFERROR($B55+$C55,0)))&gt;0),"Review assignment overlap","OK")))))))</f>
        <v/>
      </c>
      <c r="O55" s="21" t="n"/>
    </row>
    <row r="56" ht="33" customHeight="1">
      <c r="A56" s="18" t="n"/>
      <c r="B56" s="31" t="n"/>
      <c r="C56" s="20" t="n"/>
      <c r="D56" s="31" t="n"/>
      <c r="E56" s="20" t="n"/>
      <c r="F56" s="21" t="n"/>
      <c r="G56" s="21" t="n"/>
      <c r="H56" s="18" t="n"/>
      <c r="I56" s="22" t="n"/>
      <c r="J56" s="21" t="n"/>
      <c r="K56" s="18" t="n"/>
      <c r="L56" s="13">
        <f>IF($H56="","",IFERROR(VLOOKUP($H56,Assumptions!$A$5:$D$9,3,FALSE),""))</f>
        <v/>
      </c>
      <c r="M56" s="13">
        <f>IF(OR(NOT(ISNUMBER($I56)),NOT(ISNUMBER($L56))),"",IFERROR($I56*$L56,""))</f>
        <v/>
      </c>
      <c r="N56" s="24">
        <f>IF($A56="","",IF(COUNTIF($A$5:$A$154,$A56)&gt;1,"Review duplicate ID",IF(OR(NOT(ISNUMBER($B56)),NOT(ISNUMBER($C56)),NOT(ISNUMBER($D56)),NOT(ISNUMBER($E56))),"Review dates/times",IF(IFERROR($D56+$E56,0)&lt;=IFERROR($B56+$C56,0),"Review end time",IF(AND($K56="Confirmed",$J56=""),"Assign staff",IF(AND($H56&lt;&gt;"",$B56&lt;&gt;"",COUNTIFS($H$5:$H$154,$H56,$B$5:$B$154,$B56,$K$5:$K$154,"&lt;&gt;Canceled")&gt;IFERROR(VLOOKUP($H56,Assumptions!$A$5:$D$9,4,FALSE),999999)),"Review start capacity",IF(AND($J56&lt;&gt;"",$K56&lt;&gt;"Canceled",SUMPRODUCT(($J$5:$J$154=$J56)*($K$5:$K$154&lt;&gt;"Canceled")*(ROW($A$5:$A$154)&lt;&gt;ROW())*(IFERROR($B$5:$B$154+$C$5:$C$154,0)&lt;IFERROR($D56+$E56,0))*(IFERROR($D$5:$D$154+$E$5:$E$154,0)&gt;IFERROR($B56+$C56,0)))&gt;0),"Review assignment overlap","OK")))))))</f>
        <v/>
      </c>
      <c r="O56" s="21" t="n"/>
    </row>
    <row r="57" ht="33" customHeight="1">
      <c r="A57" s="18" t="n"/>
      <c r="B57" s="31" t="n"/>
      <c r="C57" s="20" t="n"/>
      <c r="D57" s="31" t="n"/>
      <c r="E57" s="20" t="n"/>
      <c r="F57" s="21" t="n"/>
      <c r="G57" s="21" t="n"/>
      <c r="H57" s="18" t="n"/>
      <c r="I57" s="22" t="n"/>
      <c r="J57" s="21" t="n"/>
      <c r="K57" s="18" t="n"/>
      <c r="L57" s="17">
        <f>IF($H57="","",IFERROR(VLOOKUP($H57,Assumptions!$A$5:$D$9,3,FALSE),""))</f>
        <v/>
      </c>
      <c r="M57" s="17">
        <f>IF(OR(NOT(ISNUMBER($I57)),NOT(ISNUMBER($L57))),"",IFERROR($I57*$L57,""))</f>
        <v/>
      </c>
      <c r="N57" s="23">
        <f>IF($A57="","",IF(COUNTIF($A$5:$A$154,$A57)&gt;1,"Review duplicate ID",IF(OR(NOT(ISNUMBER($B57)),NOT(ISNUMBER($C57)),NOT(ISNUMBER($D57)),NOT(ISNUMBER($E57))),"Review dates/times",IF(IFERROR($D57+$E57,0)&lt;=IFERROR($B57+$C57,0),"Review end time",IF(AND($K57="Confirmed",$J57=""),"Assign staff",IF(AND($H57&lt;&gt;"",$B57&lt;&gt;"",COUNTIFS($H$5:$H$154,$H57,$B$5:$B$154,$B57,$K$5:$K$154,"&lt;&gt;Canceled")&gt;IFERROR(VLOOKUP($H57,Assumptions!$A$5:$D$9,4,FALSE),999999)),"Review start capacity",IF(AND($J57&lt;&gt;"",$K57&lt;&gt;"Canceled",SUMPRODUCT(($J$5:$J$154=$J57)*($K$5:$K$154&lt;&gt;"Canceled")*(ROW($A$5:$A$154)&lt;&gt;ROW())*(IFERROR($B$5:$B$154+$C$5:$C$154,0)&lt;IFERROR($D57+$E57,0))*(IFERROR($D$5:$D$154+$E$5:$E$154,0)&gt;IFERROR($B57+$C57,0)))&gt;0),"Review assignment overlap","OK")))))))</f>
        <v/>
      </c>
      <c r="O57" s="21" t="n"/>
    </row>
    <row r="58" ht="33" customHeight="1">
      <c r="A58" s="18" t="n"/>
      <c r="B58" s="31" t="n"/>
      <c r="C58" s="20" t="n"/>
      <c r="D58" s="31" t="n"/>
      <c r="E58" s="20" t="n"/>
      <c r="F58" s="21" t="n"/>
      <c r="G58" s="21" t="n"/>
      <c r="H58" s="18" t="n"/>
      <c r="I58" s="22" t="n"/>
      <c r="J58" s="21" t="n"/>
      <c r="K58" s="18" t="n"/>
      <c r="L58" s="13">
        <f>IF($H58="","",IFERROR(VLOOKUP($H58,Assumptions!$A$5:$D$9,3,FALSE),""))</f>
        <v/>
      </c>
      <c r="M58" s="13">
        <f>IF(OR(NOT(ISNUMBER($I58)),NOT(ISNUMBER($L58))),"",IFERROR($I58*$L58,""))</f>
        <v/>
      </c>
      <c r="N58" s="24">
        <f>IF($A58="","",IF(COUNTIF($A$5:$A$154,$A58)&gt;1,"Review duplicate ID",IF(OR(NOT(ISNUMBER($B58)),NOT(ISNUMBER($C58)),NOT(ISNUMBER($D58)),NOT(ISNUMBER($E58))),"Review dates/times",IF(IFERROR($D58+$E58,0)&lt;=IFERROR($B58+$C58,0),"Review end time",IF(AND($K58="Confirmed",$J58=""),"Assign staff",IF(AND($H58&lt;&gt;"",$B58&lt;&gt;"",COUNTIFS($H$5:$H$154,$H58,$B$5:$B$154,$B58,$K$5:$K$154,"&lt;&gt;Canceled")&gt;IFERROR(VLOOKUP($H58,Assumptions!$A$5:$D$9,4,FALSE),999999)),"Review start capacity",IF(AND($J58&lt;&gt;"",$K58&lt;&gt;"Canceled",SUMPRODUCT(($J$5:$J$154=$J58)*($K$5:$K$154&lt;&gt;"Canceled")*(ROW($A$5:$A$154)&lt;&gt;ROW())*(IFERROR($B$5:$B$154+$C$5:$C$154,0)&lt;IFERROR($D58+$E58,0))*(IFERROR($D$5:$D$154+$E$5:$E$154,0)&gt;IFERROR($B58+$C58,0)))&gt;0),"Review assignment overlap","OK")))))))</f>
        <v/>
      </c>
      <c r="O58" s="21" t="n"/>
    </row>
    <row r="59" ht="33" customHeight="1">
      <c r="A59" s="18" t="n"/>
      <c r="B59" s="31" t="n"/>
      <c r="C59" s="20" t="n"/>
      <c r="D59" s="31" t="n"/>
      <c r="E59" s="20" t="n"/>
      <c r="F59" s="21" t="n"/>
      <c r="G59" s="21" t="n"/>
      <c r="H59" s="18" t="n"/>
      <c r="I59" s="22" t="n"/>
      <c r="J59" s="21" t="n"/>
      <c r="K59" s="18" t="n"/>
      <c r="L59" s="17">
        <f>IF($H59="","",IFERROR(VLOOKUP($H59,Assumptions!$A$5:$D$9,3,FALSE),""))</f>
        <v/>
      </c>
      <c r="M59" s="17">
        <f>IF(OR(NOT(ISNUMBER($I59)),NOT(ISNUMBER($L59))),"",IFERROR($I59*$L59,""))</f>
        <v/>
      </c>
      <c r="N59" s="23">
        <f>IF($A59="","",IF(COUNTIF($A$5:$A$154,$A59)&gt;1,"Review duplicate ID",IF(OR(NOT(ISNUMBER($B59)),NOT(ISNUMBER($C59)),NOT(ISNUMBER($D59)),NOT(ISNUMBER($E59))),"Review dates/times",IF(IFERROR($D59+$E59,0)&lt;=IFERROR($B59+$C59,0),"Review end time",IF(AND($K59="Confirmed",$J59=""),"Assign staff",IF(AND($H59&lt;&gt;"",$B59&lt;&gt;"",COUNTIFS($H$5:$H$154,$H59,$B$5:$B$154,$B59,$K$5:$K$154,"&lt;&gt;Canceled")&gt;IFERROR(VLOOKUP($H59,Assumptions!$A$5:$D$9,4,FALSE),999999)),"Review start capacity",IF(AND($J59&lt;&gt;"",$K59&lt;&gt;"Canceled",SUMPRODUCT(($J$5:$J$154=$J59)*($K$5:$K$154&lt;&gt;"Canceled")*(ROW($A$5:$A$154)&lt;&gt;ROW())*(IFERROR($B$5:$B$154+$C$5:$C$154,0)&lt;IFERROR($D59+$E59,0))*(IFERROR($D$5:$D$154+$E$5:$E$154,0)&gt;IFERROR($B59+$C59,0)))&gt;0),"Review assignment overlap","OK")))))))</f>
        <v/>
      </c>
      <c r="O59" s="21" t="n"/>
    </row>
    <row r="60" ht="33" customHeight="1">
      <c r="A60" s="18" t="n"/>
      <c r="B60" s="31" t="n"/>
      <c r="C60" s="20" t="n"/>
      <c r="D60" s="31" t="n"/>
      <c r="E60" s="20" t="n"/>
      <c r="F60" s="21" t="n"/>
      <c r="G60" s="21" t="n"/>
      <c r="H60" s="18" t="n"/>
      <c r="I60" s="22" t="n"/>
      <c r="J60" s="21" t="n"/>
      <c r="K60" s="18" t="n"/>
      <c r="L60" s="13">
        <f>IF($H60="","",IFERROR(VLOOKUP($H60,Assumptions!$A$5:$D$9,3,FALSE),""))</f>
        <v/>
      </c>
      <c r="M60" s="13">
        <f>IF(OR(NOT(ISNUMBER($I60)),NOT(ISNUMBER($L60))),"",IFERROR($I60*$L60,""))</f>
        <v/>
      </c>
      <c r="N60" s="24">
        <f>IF($A60="","",IF(COUNTIF($A$5:$A$154,$A60)&gt;1,"Review duplicate ID",IF(OR(NOT(ISNUMBER($B60)),NOT(ISNUMBER($C60)),NOT(ISNUMBER($D60)),NOT(ISNUMBER($E60))),"Review dates/times",IF(IFERROR($D60+$E60,0)&lt;=IFERROR($B60+$C60,0),"Review end time",IF(AND($K60="Confirmed",$J60=""),"Assign staff",IF(AND($H60&lt;&gt;"",$B60&lt;&gt;"",COUNTIFS($H$5:$H$154,$H60,$B$5:$B$154,$B60,$K$5:$K$154,"&lt;&gt;Canceled")&gt;IFERROR(VLOOKUP($H60,Assumptions!$A$5:$D$9,4,FALSE),999999)),"Review start capacity",IF(AND($J60&lt;&gt;"",$K60&lt;&gt;"Canceled",SUMPRODUCT(($J$5:$J$154=$J60)*($K$5:$K$154&lt;&gt;"Canceled")*(ROW($A$5:$A$154)&lt;&gt;ROW())*(IFERROR($B$5:$B$154+$C$5:$C$154,0)&lt;IFERROR($D60+$E60,0))*(IFERROR($D$5:$D$154+$E$5:$E$154,0)&gt;IFERROR($B60+$C60,0)))&gt;0),"Review assignment overlap","OK")))))))</f>
        <v/>
      </c>
      <c r="O60" s="21" t="n"/>
    </row>
    <row r="61" ht="33" customHeight="1">
      <c r="A61" s="18" t="n"/>
      <c r="B61" s="31" t="n"/>
      <c r="C61" s="20" t="n"/>
      <c r="D61" s="31" t="n"/>
      <c r="E61" s="20" t="n"/>
      <c r="F61" s="21" t="n"/>
      <c r="G61" s="21" t="n"/>
      <c r="H61" s="18" t="n"/>
      <c r="I61" s="22" t="n"/>
      <c r="J61" s="21" t="n"/>
      <c r="K61" s="18" t="n"/>
      <c r="L61" s="17">
        <f>IF($H61="","",IFERROR(VLOOKUP($H61,Assumptions!$A$5:$D$9,3,FALSE),""))</f>
        <v/>
      </c>
      <c r="M61" s="17">
        <f>IF(OR(NOT(ISNUMBER($I61)),NOT(ISNUMBER($L61))),"",IFERROR($I61*$L61,""))</f>
        <v/>
      </c>
      <c r="N61" s="23">
        <f>IF($A61="","",IF(COUNTIF($A$5:$A$154,$A61)&gt;1,"Review duplicate ID",IF(OR(NOT(ISNUMBER($B61)),NOT(ISNUMBER($C61)),NOT(ISNUMBER($D61)),NOT(ISNUMBER($E61))),"Review dates/times",IF(IFERROR($D61+$E61,0)&lt;=IFERROR($B61+$C61,0),"Review end time",IF(AND($K61="Confirmed",$J61=""),"Assign staff",IF(AND($H61&lt;&gt;"",$B61&lt;&gt;"",COUNTIFS($H$5:$H$154,$H61,$B$5:$B$154,$B61,$K$5:$K$154,"&lt;&gt;Canceled")&gt;IFERROR(VLOOKUP($H61,Assumptions!$A$5:$D$9,4,FALSE),999999)),"Review start capacity",IF(AND($J61&lt;&gt;"",$K61&lt;&gt;"Canceled",SUMPRODUCT(($J$5:$J$154=$J61)*($K$5:$K$154&lt;&gt;"Canceled")*(ROW($A$5:$A$154)&lt;&gt;ROW())*(IFERROR($B$5:$B$154+$C$5:$C$154,0)&lt;IFERROR($D61+$E61,0))*(IFERROR($D$5:$D$154+$E$5:$E$154,0)&gt;IFERROR($B61+$C61,0)))&gt;0),"Review assignment overlap","OK")))))))</f>
        <v/>
      </c>
      <c r="O61" s="21" t="n"/>
    </row>
    <row r="62" ht="33" customHeight="1">
      <c r="A62" s="18" t="n"/>
      <c r="B62" s="31" t="n"/>
      <c r="C62" s="20" t="n"/>
      <c r="D62" s="31" t="n"/>
      <c r="E62" s="20" t="n"/>
      <c r="F62" s="21" t="n"/>
      <c r="G62" s="21" t="n"/>
      <c r="H62" s="18" t="n"/>
      <c r="I62" s="22" t="n"/>
      <c r="J62" s="21" t="n"/>
      <c r="K62" s="18" t="n"/>
      <c r="L62" s="13">
        <f>IF($H62="","",IFERROR(VLOOKUP($H62,Assumptions!$A$5:$D$9,3,FALSE),""))</f>
        <v/>
      </c>
      <c r="M62" s="13">
        <f>IF(OR(NOT(ISNUMBER($I62)),NOT(ISNUMBER($L62))),"",IFERROR($I62*$L62,""))</f>
        <v/>
      </c>
      <c r="N62" s="24">
        <f>IF($A62="","",IF(COUNTIF($A$5:$A$154,$A62)&gt;1,"Review duplicate ID",IF(OR(NOT(ISNUMBER($B62)),NOT(ISNUMBER($C62)),NOT(ISNUMBER($D62)),NOT(ISNUMBER($E62))),"Review dates/times",IF(IFERROR($D62+$E62,0)&lt;=IFERROR($B62+$C62,0),"Review end time",IF(AND($K62="Confirmed",$J62=""),"Assign staff",IF(AND($H62&lt;&gt;"",$B62&lt;&gt;"",COUNTIFS($H$5:$H$154,$H62,$B$5:$B$154,$B62,$K$5:$K$154,"&lt;&gt;Canceled")&gt;IFERROR(VLOOKUP($H62,Assumptions!$A$5:$D$9,4,FALSE),999999)),"Review start capacity",IF(AND($J62&lt;&gt;"",$K62&lt;&gt;"Canceled",SUMPRODUCT(($J$5:$J$154=$J62)*($K$5:$K$154&lt;&gt;"Canceled")*(ROW($A$5:$A$154)&lt;&gt;ROW())*(IFERROR($B$5:$B$154+$C$5:$C$154,0)&lt;IFERROR($D62+$E62,0))*(IFERROR($D$5:$D$154+$E$5:$E$154,0)&gt;IFERROR($B62+$C62,0)))&gt;0),"Review assignment overlap","OK")))))))</f>
        <v/>
      </c>
      <c r="O62" s="21" t="n"/>
    </row>
    <row r="63" ht="33" customHeight="1">
      <c r="A63" s="18" t="n"/>
      <c r="B63" s="31" t="n"/>
      <c r="C63" s="20" t="n"/>
      <c r="D63" s="31" t="n"/>
      <c r="E63" s="20" t="n"/>
      <c r="F63" s="21" t="n"/>
      <c r="G63" s="21" t="n"/>
      <c r="H63" s="18" t="n"/>
      <c r="I63" s="22" t="n"/>
      <c r="J63" s="21" t="n"/>
      <c r="K63" s="18" t="n"/>
      <c r="L63" s="17">
        <f>IF($H63="","",IFERROR(VLOOKUP($H63,Assumptions!$A$5:$D$9,3,FALSE),""))</f>
        <v/>
      </c>
      <c r="M63" s="17">
        <f>IF(OR(NOT(ISNUMBER($I63)),NOT(ISNUMBER($L63))),"",IFERROR($I63*$L63,""))</f>
        <v/>
      </c>
      <c r="N63" s="23">
        <f>IF($A63="","",IF(COUNTIF($A$5:$A$154,$A63)&gt;1,"Review duplicate ID",IF(OR(NOT(ISNUMBER($B63)),NOT(ISNUMBER($C63)),NOT(ISNUMBER($D63)),NOT(ISNUMBER($E63))),"Review dates/times",IF(IFERROR($D63+$E63,0)&lt;=IFERROR($B63+$C63,0),"Review end time",IF(AND($K63="Confirmed",$J63=""),"Assign staff",IF(AND($H63&lt;&gt;"",$B63&lt;&gt;"",COUNTIFS($H$5:$H$154,$H63,$B$5:$B$154,$B63,$K$5:$K$154,"&lt;&gt;Canceled")&gt;IFERROR(VLOOKUP($H63,Assumptions!$A$5:$D$9,4,FALSE),999999)),"Review start capacity",IF(AND($J63&lt;&gt;"",$K63&lt;&gt;"Canceled",SUMPRODUCT(($J$5:$J$154=$J63)*($K$5:$K$154&lt;&gt;"Canceled")*(ROW($A$5:$A$154)&lt;&gt;ROW())*(IFERROR($B$5:$B$154+$C$5:$C$154,0)&lt;IFERROR($D63+$E63,0))*(IFERROR($D$5:$D$154+$E$5:$E$154,0)&gt;IFERROR($B63+$C63,0)))&gt;0),"Review assignment overlap","OK")))))))</f>
        <v/>
      </c>
      <c r="O63" s="21" t="n"/>
    </row>
    <row r="64" ht="33" customHeight="1">
      <c r="A64" s="18" t="n"/>
      <c r="B64" s="31" t="n"/>
      <c r="C64" s="20" t="n"/>
      <c r="D64" s="31" t="n"/>
      <c r="E64" s="20" t="n"/>
      <c r="F64" s="21" t="n"/>
      <c r="G64" s="21" t="n"/>
      <c r="H64" s="18" t="n"/>
      <c r="I64" s="22" t="n"/>
      <c r="J64" s="21" t="n"/>
      <c r="K64" s="18" t="n"/>
      <c r="L64" s="13">
        <f>IF($H64="","",IFERROR(VLOOKUP($H64,Assumptions!$A$5:$D$9,3,FALSE),""))</f>
        <v/>
      </c>
      <c r="M64" s="13">
        <f>IF(OR(NOT(ISNUMBER($I64)),NOT(ISNUMBER($L64))),"",IFERROR($I64*$L64,""))</f>
        <v/>
      </c>
      <c r="N64" s="24">
        <f>IF($A64="","",IF(COUNTIF($A$5:$A$154,$A64)&gt;1,"Review duplicate ID",IF(OR(NOT(ISNUMBER($B64)),NOT(ISNUMBER($C64)),NOT(ISNUMBER($D64)),NOT(ISNUMBER($E64))),"Review dates/times",IF(IFERROR($D64+$E64,0)&lt;=IFERROR($B64+$C64,0),"Review end time",IF(AND($K64="Confirmed",$J64=""),"Assign staff",IF(AND($H64&lt;&gt;"",$B64&lt;&gt;"",COUNTIFS($H$5:$H$154,$H64,$B$5:$B$154,$B64,$K$5:$K$154,"&lt;&gt;Canceled")&gt;IFERROR(VLOOKUP($H64,Assumptions!$A$5:$D$9,4,FALSE),999999)),"Review start capacity",IF(AND($J64&lt;&gt;"",$K64&lt;&gt;"Canceled",SUMPRODUCT(($J$5:$J$154=$J64)*($K$5:$K$154&lt;&gt;"Canceled")*(ROW($A$5:$A$154)&lt;&gt;ROW())*(IFERROR($B$5:$B$154+$C$5:$C$154,0)&lt;IFERROR($D64+$E64,0))*(IFERROR($D$5:$D$154+$E$5:$E$154,0)&gt;IFERROR($B64+$C64,0)))&gt;0),"Review assignment overlap","OK")))))))</f>
        <v/>
      </c>
      <c r="O64" s="21" t="n"/>
    </row>
    <row r="65" ht="33" customHeight="1">
      <c r="A65" s="18" t="n"/>
      <c r="B65" s="31" t="n"/>
      <c r="C65" s="20" t="n"/>
      <c r="D65" s="31" t="n"/>
      <c r="E65" s="20" t="n"/>
      <c r="F65" s="21" t="n"/>
      <c r="G65" s="21" t="n"/>
      <c r="H65" s="18" t="n"/>
      <c r="I65" s="22" t="n"/>
      <c r="J65" s="21" t="n"/>
      <c r="K65" s="18" t="n"/>
      <c r="L65" s="17">
        <f>IF($H65="","",IFERROR(VLOOKUP($H65,Assumptions!$A$5:$D$9,3,FALSE),""))</f>
        <v/>
      </c>
      <c r="M65" s="17">
        <f>IF(OR(NOT(ISNUMBER($I65)),NOT(ISNUMBER($L65))),"",IFERROR($I65*$L65,""))</f>
        <v/>
      </c>
      <c r="N65" s="23">
        <f>IF($A65="","",IF(COUNTIF($A$5:$A$154,$A65)&gt;1,"Review duplicate ID",IF(OR(NOT(ISNUMBER($B65)),NOT(ISNUMBER($C65)),NOT(ISNUMBER($D65)),NOT(ISNUMBER($E65))),"Review dates/times",IF(IFERROR($D65+$E65,0)&lt;=IFERROR($B65+$C65,0),"Review end time",IF(AND($K65="Confirmed",$J65=""),"Assign staff",IF(AND($H65&lt;&gt;"",$B65&lt;&gt;"",COUNTIFS($H$5:$H$154,$H65,$B$5:$B$154,$B65,$K$5:$K$154,"&lt;&gt;Canceled")&gt;IFERROR(VLOOKUP($H65,Assumptions!$A$5:$D$9,4,FALSE),999999)),"Review start capacity",IF(AND($J65&lt;&gt;"",$K65&lt;&gt;"Canceled",SUMPRODUCT(($J$5:$J$154=$J65)*($K$5:$K$154&lt;&gt;"Canceled")*(ROW($A$5:$A$154)&lt;&gt;ROW())*(IFERROR($B$5:$B$154+$C$5:$C$154,0)&lt;IFERROR($D65+$E65,0))*(IFERROR($D$5:$D$154+$E$5:$E$154,0)&gt;IFERROR($B65+$C65,0)))&gt;0),"Review assignment overlap","OK")))))))</f>
        <v/>
      </c>
      <c r="O65" s="21" t="n"/>
    </row>
    <row r="66" ht="33" customHeight="1">
      <c r="A66" s="18" t="n"/>
      <c r="B66" s="31" t="n"/>
      <c r="C66" s="20" t="n"/>
      <c r="D66" s="31" t="n"/>
      <c r="E66" s="20" t="n"/>
      <c r="F66" s="21" t="n"/>
      <c r="G66" s="21" t="n"/>
      <c r="H66" s="18" t="n"/>
      <c r="I66" s="22" t="n"/>
      <c r="J66" s="21" t="n"/>
      <c r="K66" s="18" t="n"/>
      <c r="L66" s="13">
        <f>IF($H66="","",IFERROR(VLOOKUP($H66,Assumptions!$A$5:$D$9,3,FALSE),""))</f>
        <v/>
      </c>
      <c r="M66" s="13">
        <f>IF(OR(NOT(ISNUMBER($I66)),NOT(ISNUMBER($L66))),"",IFERROR($I66*$L66,""))</f>
        <v/>
      </c>
      <c r="N66" s="24">
        <f>IF($A66="","",IF(COUNTIF($A$5:$A$154,$A66)&gt;1,"Review duplicate ID",IF(OR(NOT(ISNUMBER($B66)),NOT(ISNUMBER($C66)),NOT(ISNUMBER($D66)),NOT(ISNUMBER($E66))),"Review dates/times",IF(IFERROR($D66+$E66,0)&lt;=IFERROR($B66+$C66,0),"Review end time",IF(AND($K66="Confirmed",$J66=""),"Assign staff",IF(AND($H66&lt;&gt;"",$B66&lt;&gt;"",COUNTIFS($H$5:$H$154,$H66,$B$5:$B$154,$B66,$K$5:$K$154,"&lt;&gt;Canceled")&gt;IFERROR(VLOOKUP($H66,Assumptions!$A$5:$D$9,4,FALSE),999999)),"Review start capacity",IF(AND($J66&lt;&gt;"",$K66&lt;&gt;"Canceled",SUMPRODUCT(($J$5:$J$154=$J66)*($K$5:$K$154&lt;&gt;"Canceled")*(ROW($A$5:$A$154)&lt;&gt;ROW())*(IFERROR($B$5:$B$154+$C$5:$C$154,0)&lt;IFERROR($D66+$E66,0))*(IFERROR($D$5:$D$154+$E$5:$E$154,0)&gt;IFERROR($B66+$C66,0)))&gt;0),"Review assignment overlap","OK")))))))</f>
        <v/>
      </c>
      <c r="O66" s="21" t="n"/>
    </row>
    <row r="67" ht="33" customHeight="1">
      <c r="A67" s="18" t="n"/>
      <c r="B67" s="31" t="n"/>
      <c r="C67" s="20" t="n"/>
      <c r="D67" s="31" t="n"/>
      <c r="E67" s="20" t="n"/>
      <c r="F67" s="21" t="n"/>
      <c r="G67" s="21" t="n"/>
      <c r="H67" s="18" t="n"/>
      <c r="I67" s="22" t="n"/>
      <c r="J67" s="21" t="n"/>
      <c r="K67" s="18" t="n"/>
      <c r="L67" s="17">
        <f>IF($H67="","",IFERROR(VLOOKUP($H67,Assumptions!$A$5:$D$9,3,FALSE),""))</f>
        <v/>
      </c>
      <c r="M67" s="17">
        <f>IF(OR(NOT(ISNUMBER($I67)),NOT(ISNUMBER($L67))),"",IFERROR($I67*$L67,""))</f>
        <v/>
      </c>
      <c r="N67" s="23">
        <f>IF($A67="","",IF(COUNTIF($A$5:$A$154,$A67)&gt;1,"Review duplicate ID",IF(OR(NOT(ISNUMBER($B67)),NOT(ISNUMBER($C67)),NOT(ISNUMBER($D67)),NOT(ISNUMBER($E67))),"Review dates/times",IF(IFERROR($D67+$E67,0)&lt;=IFERROR($B67+$C67,0),"Review end time",IF(AND($K67="Confirmed",$J67=""),"Assign staff",IF(AND($H67&lt;&gt;"",$B67&lt;&gt;"",COUNTIFS($H$5:$H$154,$H67,$B$5:$B$154,$B67,$K$5:$K$154,"&lt;&gt;Canceled")&gt;IFERROR(VLOOKUP($H67,Assumptions!$A$5:$D$9,4,FALSE),999999)),"Review start capacity",IF(AND($J67&lt;&gt;"",$K67&lt;&gt;"Canceled",SUMPRODUCT(($J$5:$J$154=$J67)*($K$5:$K$154&lt;&gt;"Canceled")*(ROW($A$5:$A$154)&lt;&gt;ROW())*(IFERROR($B$5:$B$154+$C$5:$C$154,0)&lt;IFERROR($D67+$E67,0))*(IFERROR($D$5:$D$154+$E$5:$E$154,0)&gt;IFERROR($B67+$C67,0)))&gt;0),"Review assignment overlap","OK")))))))</f>
        <v/>
      </c>
      <c r="O67" s="21" t="n"/>
    </row>
    <row r="68" ht="33" customHeight="1">
      <c r="A68" s="18" t="n"/>
      <c r="B68" s="31" t="n"/>
      <c r="C68" s="20" t="n"/>
      <c r="D68" s="31" t="n"/>
      <c r="E68" s="20" t="n"/>
      <c r="F68" s="21" t="n"/>
      <c r="G68" s="21" t="n"/>
      <c r="H68" s="18" t="n"/>
      <c r="I68" s="22" t="n"/>
      <c r="J68" s="21" t="n"/>
      <c r="K68" s="18" t="n"/>
      <c r="L68" s="13">
        <f>IF($H68="","",IFERROR(VLOOKUP($H68,Assumptions!$A$5:$D$9,3,FALSE),""))</f>
        <v/>
      </c>
      <c r="M68" s="13">
        <f>IF(OR(NOT(ISNUMBER($I68)),NOT(ISNUMBER($L68))),"",IFERROR($I68*$L68,""))</f>
        <v/>
      </c>
      <c r="N68" s="24">
        <f>IF($A68="","",IF(COUNTIF($A$5:$A$154,$A68)&gt;1,"Review duplicate ID",IF(OR(NOT(ISNUMBER($B68)),NOT(ISNUMBER($C68)),NOT(ISNUMBER($D68)),NOT(ISNUMBER($E68))),"Review dates/times",IF(IFERROR($D68+$E68,0)&lt;=IFERROR($B68+$C68,0),"Review end time",IF(AND($K68="Confirmed",$J68=""),"Assign staff",IF(AND($H68&lt;&gt;"",$B68&lt;&gt;"",COUNTIFS($H$5:$H$154,$H68,$B$5:$B$154,$B68,$K$5:$K$154,"&lt;&gt;Canceled")&gt;IFERROR(VLOOKUP($H68,Assumptions!$A$5:$D$9,4,FALSE),999999)),"Review start capacity",IF(AND($J68&lt;&gt;"",$K68&lt;&gt;"Canceled",SUMPRODUCT(($J$5:$J$154=$J68)*($K$5:$K$154&lt;&gt;"Canceled")*(ROW($A$5:$A$154)&lt;&gt;ROW())*(IFERROR($B$5:$B$154+$C$5:$C$154,0)&lt;IFERROR($D68+$E68,0))*(IFERROR($D$5:$D$154+$E$5:$E$154,0)&gt;IFERROR($B68+$C68,0)))&gt;0),"Review assignment overlap","OK")))))))</f>
        <v/>
      </c>
      <c r="O68" s="21" t="n"/>
    </row>
    <row r="69" ht="33" customHeight="1">
      <c r="A69" s="18" t="n"/>
      <c r="B69" s="31" t="n"/>
      <c r="C69" s="20" t="n"/>
      <c r="D69" s="31" t="n"/>
      <c r="E69" s="20" t="n"/>
      <c r="F69" s="21" t="n"/>
      <c r="G69" s="21" t="n"/>
      <c r="H69" s="18" t="n"/>
      <c r="I69" s="22" t="n"/>
      <c r="J69" s="21" t="n"/>
      <c r="K69" s="18" t="n"/>
      <c r="L69" s="17">
        <f>IF($H69="","",IFERROR(VLOOKUP($H69,Assumptions!$A$5:$D$9,3,FALSE),""))</f>
        <v/>
      </c>
      <c r="M69" s="17">
        <f>IF(OR(NOT(ISNUMBER($I69)),NOT(ISNUMBER($L69))),"",IFERROR($I69*$L69,""))</f>
        <v/>
      </c>
      <c r="N69" s="23">
        <f>IF($A69="","",IF(COUNTIF($A$5:$A$154,$A69)&gt;1,"Review duplicate ID",IF(OR(NOT(ISNUMBER($B69)),NOT(ISNUMBER($C69)),NOT(ISNUMBER($D69)),NOT(ISNUMBER($E69))),"Review dates/times",IF(IFERROR($D69+$E69,0)&lt;=IFERROR($B69+$C69,0),"Review end time",IF(AND($K69="Confirmed",$J69=""),"Assign staff",IF(AND($H69&lt;&gt;"",$B69&lt;&gt;"",COUNTIFS($H$5:$H$154,$H69,$B$5:$B$154,$B69,$K$5:$K$154,"&lt;&gt;Canceled")&gt;IFERROR(VLOOKUP($H69,Assumptions!$A$5:$D$9,4,FALSE),999999)),"Review start capacity",IF(AND($J69&lt;&gt;"",$K69&lt;&gt;"Canceled",SUMPRODUCT(($J$5:$J$154=$J69)*($K$5:$K$154&lt;&gt;"Canceled")*(ROW($A$5:$A$154)&lt;&gt;ROW())*(IFERROR($B$5:$B$154+$C$5:$C$154,0)&lt;IFERROR($D69+$E69,0))*(IFERROR($D$5:$D$154+$E$5:$E$154,0)&gt;IFERROR($B69+$C69,0)))&gt;0),"Review assignment overlap","OK")))))))</f>
        <v/>
      </c>
      <c r="O69" s="21" t="n"/>
    </row>
    <row r="70" ht="33" customHeight="1">
      <c r="A70" s="18" t="n"/>
      <c r="B70" s="31" t="n"/>
      <c r="C70" s="20" t="n"/>
      <c r="D70" s="31" t="n"/>
      <c r="E70" s="20" t="n"/>
      <c r="F70" s="21" t="n"/>
      <c r="G70" s="21" t="n"/>
      <c r="H70" s="18" t="n"/>
      <c r="I70" s="22" t="n"/>
      <c r="J70" s="21" t="n"/>
      <c r="K70" s="18" t="n"/>
      <c r="L70" s="13">
        <f>IF($H70="","",IFERROR(VLOOKUP($H70,Assumptions!$A$5:$D$9,3,FALSE),""))</f>
        <v/>
      </c>
      <c r="M70" s="13">
        <f>IF(OR(NOT(ISNUMBER($I70)),NOT(ISNUMBER($L70))),"",IFERROR($I70*$L70,""))</f>
        <v/>
      </c>
      <c r="N70" s="24">
        <f>IF($A70="","",IF(COUNTIF($A$5:$A$154,$A70)&gt;1,"Review duplicate ID",IF(OR(NOT(ISNUMBER($B70)),NOT(ISNUMBER($C70)),NOT(ISNUMBER($D70)),NOT(ISNUMBER($E70))),"Review dates/times",IF(IFERROR($D70+$E70,0)&lt;=IFERROR($B70+$C70,0),"Review end time",IF(AND($K70="Confirmed",$J70=""),"Assign staff",IF(AND($H70&lt;&gt;"",$B70&lt;&gt;"",COUNTIFS($H$5:$H$154,$H70,$B$5:$B$154,$B70,$K$5:$K$154,"&lt;&gt;Canceled")&gt;IFERROR(VLOOKUP($H70,Assumptions!$A$5:$D$9,4,FALSE),999999)),"Review start capacity",IF(AND($J70&lt;&gt;"",$K70&lt;&gt;"Canceled",SUMPRODUCT(($J$5:$J$154=$J70)*($K$5:$K$154&lt;&gt;"Canceled")*(ROW($A$5:$A$154)&lt;&gt;ROW())*(IFERROR($B$5:$B$154+$C$5:$C$154,0)&lt;IFERROR($D70+$E70,0))*(IFERROR($D$5:$D$154+$E$5:$E$154,0)&gt;IFERROR($B70+$C70,0)))&gt;0),"Review assignment overlap","OK")))))))</f>
        <v/>
      </c>
      <c r="O70" s="21" t="n"/>
    </row>
    <row r="71" ht="33" customHeight="1">
      <c r="A71" s="18" t="n"/>
      <c r="B71" s="31" t="n"/>
      <c r="C71" s="20" t="n"/>
      <c r="D71" s="31" t="n"/>
      <c r="E71" s="20" t="n"/>
      <c r="F71" s="21" t="n"/>
      <c r="G71" s="21" t="n"/>
      <c r="H71" s="18" t="n"/>
      <c r="I71" s="22" t="n"/>
      <c r="J71" s="21" t="n"/>
      <c r="K71" s="18" t="n"/>
      <c r="L71" s="17">
        <f>IF($H71="","",IFERROR(VLOOKUP($H71,Assumptions!$A$5:$D$9,3,FALSE),""))</f>
        <v/>
      </c>
      <c r="M71" s="17">
        <f>IF(OR(NOT(ISNUMBER($I71)),NOT(ISNUMBER($L71))),"",IFERROR($I71*$L71,""))</f>
        <v/>
      </c>
      <c r="N71" s="23">
        <f>IF($A71="","",IF(COUNTIF($A$5:$A$154,$A71)&gt;1,"Review duplicate ID",IF(OR(NOT(ISNUMBER($B71)),NOT(ISNUMBER($C71)),NOT(ISNUMBER($D71)),NOT(ISNUMBER($E71))),"Review dates/times",IF(IFERROR($D71+$E71,0)&lt;=IFERROR($B71+$C71,0),"Review end time",IF(AND($K71="Confirmed",$J71=""),"Assign staff",IF(AND($H71&lt;&gt;"",$B71&lt;&gt;"",COUNTIFS($H$5:$H$154,$H71,$B$5:$B$154,$B71,$K$5:$K$154,"&lt;&gt;Canceled")&gt;IFERROR(VLOOKUP($H71,Assumptions!$A$5:$D$9,4,FALSE),999999)),"Review start capacity",IF(AND($J71&lt;&gt;"",$K71&lt;&gt;"Canceled",SUMPRODUCT(($J$5:$J$154=$J71)*($K$5:$K$154&lt;&gt;"Canceled")*(ROW($A$5:$A$154)&lt;&gt;ROW())*(IFERROR($B$5:$B$154+$C$5:$C$154,0)&lt;IFERROR($D71+$E71,0))*(IFERROR($D$5:$D$154+$E$5:$E$154,0)&gt;IFERROR($B71+$C71,0)))&gt;0),"Review assignment overlap","OK")))))))</f>
        <v/>
      </c>
      <c r="O71" s="21" t="n"/>
    </row>
    <row r="72" ht="33" customHeight="1">
      <c r="A72" s="18" t="n"/>
      <c r="B72" s="31" t="n"/>
      <c r="C72" s="20" t="n"/>
      <c r="D72" s="31" t="n"/>
      <c r="E72" s="20" t="n"/>
      <c r="F72" s="21" t="n"/>
      <c r="G72" s="21" t="n"/>
      <c r="H72" s="18" t="n"/>
      <c r="I72" s="22" t="n"/>
      <c r="J72" s="21" t="n"/>
      <c r="K72" s="18" t="n"/>
      <c r="L72" s="13">
        <f>IF($H72="","",IFERROR(VLOOKUP($H72,Assumptions!$A$5:$D$9,3,FALSE),""))</f>
        <v/>
      </c>
      <c r="M72" s="13">
        <f>IF(OR(NOT(ISNUMBER($I72)),NOT(ISNUMBER($L72))),"",IFERROR($I72*$L72,""))</f>
        <v/>
      </c>
      <c r="N72" s="24">
        <f>IF($A72="","",IF(COUNTIF($A$5:$A$154,$A72)&gt;1,"Review duplicate ID",IF(OR(NOT(ISNUMBER($B72)),NOT(ISNUMBER($C72)),NOT(ISNUMBER($D72)),NOT(ISNUMBER($E72))),"Review dates/times",IF(IFERROR($D72+$E72,0)&lt;=IFERROR($B72+$C72,0),"Review end time",IF(AND($K72="Confirmed",$J72=""),"Assign staff",IF(AND($H72&lt;&gt;"",$B72&lt;&gt;"",COUNTIFS($H$5:$H$154,$H72,$B$5:$B$154,$B72,$K$5:$K$154,"&lt;&gt;Canceled")&gt;IFERROR(VLOOKUP($H72,Assumptions!$A$5:$D$9,4,FALSE),999999)),"Review start capacity",IF(AND($J72&lt;&gt;"",$K72&lt;&gt;"Canceled",SUMPRODUCT(($J$5:$J$154=$J72)*($K$5:$K$154&lt;&gt;"Canceled")*(ROW($A$5:$A$154)&lt;&gt;ROW())*(IFERROR($B$5:$B$154+$C$5:$C$154,0)&lt;IFERROR($D72+$E72,0))*(IFERROR($D$5:$D$154+$E$5:$E$154,0)&gt;IFERROR($B72+$C72,0)))&gt;0),"Review assignment overlap","OK")))))))</f>
        <v/>
      </c>
      <c r="O72" s="21" t="n"/>
    </row>
    <row r="73" ht="33" customHeight="1">
      <c r="A73" s="18" t="n"/>
      <c r="B73" s="31" t="n"/>
      <c r="C73" s="20" t="n"/>
      <c r="D73" s="31" t="n"/>
      <c r="E73" s="20" t="n"/>
      <c r="F73" s="21" t="n"/>
      <c r="G73" s="21" t="n"/>
      <c r="H73" s="18" t="n"/>
      <c r="I73" s="22" t="n"/>
      <c r="J73" s="21" t="n"/>
      <c r="K73" s="18" t="n"/>
      <c r="L73" s="17">
        <f>IF($H73="","",IFERROR(VLOOKUP($H73,Assumptions!$A$5:$D$9,3,FALSE),""))</f>
        <v/>
      </c>
      <c r="M73" s="17">
        <f>IF(OR(NOT(ISNUMBER($I73)),NOT(ISNUMBER($L73))),"",IFERROR($I73*$L73,""))</f>
        <v/>
      </c>
      <c r="N73" s="23">
        <f>IF($A73="","",IF(COUNTIF($A$5:$A$154,$A73)&gt;1,"Review duplicate ID",IF(OR(NOT(ISNUMBER($B73)),NOT(ISNUMBER($C73)),NOT(ISNUMBER($D73)),NOT(ISNUMBER($E73))),"Review dates/times",IF(IFERROR($D73+$E73,0)&lt;=IFERROR($B73+$C73,0),"Review end time",IF(AND($K73="Confirmed",$J73=""),"Assign staff",IF(AND($H73&lt;&gt;"",$B73&lt;&gt;"",COUNTIFS($H$5:$H$154,$H73,$B$5:$B$154,$B73,$K$5:$K$154,"&lt;&gt;Canceled")&gt;IFERROR(VLOOKUP($H73,Assumptions!$A$5:$D$9,4,FALSE),999999)),"Review start capacity",IF(AND($J73&lt;&gt;"",$K73&lt;&gt;"Canceled",SUMPRODUCT(($J$5:$J$154=$J73)*($K$5:$K$154&lt;&gt;"Canceled")*(ROW($A$5:$A$154)&lt;&gt;ROW())*(IFERROR($B$5:$B$154+$C$5:$C$154,0)&lt;IFERROR($D73+$E73,0))*(IFERROR($D$5:$D$154+$E$5:$E$154,0)&gt;IFERROR($B73+$C73,0)))&gt;0),"Review assignment overlap","OK")))))))</f>
        <v/>
      </c>
      <c r="O73" s="21" t="n"/>
    </row>
    <row r="74" ht="33" customHeight="1">
      <c r="A74" s="18" t="n"/>
      <c r="B74" s="31" t="n"/>
      <c r="C74" s="20" t="n"/>
      <c r="D74" s="31" t="n"/>
      <c r="E74" s="20" t="n"/>
      <c r="F74" s="21" t="n"/>
      <c r="G74" s="21" t="n"/>
      <c r="H74" s="18" t="n"/>
      <c r="I74" s="22" t="n"/>
      <c r="J74" s="21" t="n"/>
      <c r="K74" s="18" t="n"/>
      <c r="L74" s="13">
        <f>IF($H74="","",IFERROR(VLOOKUP($H74,Assumptions!$A$5:$D$9,3,FALSE),""))</f>
        <v/>
      </c>
      <c r="M74" s="13">
        <f>IF(OR(NOT(ISNUMBER($I74)),NOT(ISNUMBER($L74))),"",IFERROR($I74*$L74,""))</f>
        <v/>
      </c>
      <c r="N74" s="24">
        <f>IF($A74="","",IF(COUNTIF($A$5:$A$154,$A74)&gt;1,"Review duplicate ID",IF(OR(NOT(ISNUMBER($B74)),NOT(ISNUMBER($C74)),NOT(ISNUMBER($D74)),NOT(ISNUMBER($E74))),"Review dates/times",IF(IFERROR($D74+$E74,0)&lt;=IFERROR($B74+$C74,0),"Review end time",IF(AND($K74="Confirmed",$J74=""),"Assign staff",IF(AND($H74&lt;&gt;"",$B74&lt;&gt;"",COUNTIFS($H$5:$H$154,$H74,$B$5:$B$154,$B74,$K$5:$K$154,"&lt;&gt;Canceled")&gt;IFERROR(VLOOKUP($H74,Assumptions!$A$5:$D$9,4,FALSE),999999)),"Review start capacity",IF(AND($J74&lt;&gt;"",$K74&lt;&gt;"Canceled",SUMPRODUCT(($J$5:$J$154=$J74)*($K$5:$K$154&lt;&gt;"Canceled")*(ROW($A$5:$A$154)&lt;&gt;ROW())*(IFERROR($B$5:$B$154+$C$5:$C$154,0)&lt;IFERROR($D74+$E74,0))*(IFERROR($D$5:$D$154+$E$5:$E$154,0)&gt;IFERROR($B74+$C74,0)))&gt;0),"Review assignment overlap","OK")))))))</f>
        <v/>
      </c>
      <c r="O74" s="21" t="n"/>
    </row>
    <row r="75" ht="33" customHeight="1">
      <c r="A75" s="18" t="n"/>
      <c r="B75" s="31" t="n"/>
      <c r="C75" s="20" t="n"/>
      <c r="D75" s="31" t="n"/>
      <c r="E75" s="20" t="n"/>
      <c r="F75" s="21" t="n"/>
      <c r="G75" s="21" t="n"/>
      <c r="H75" s="18" t="n"/>
      <c r="I75" s="22" t="n"/>
      <c r="J75" s="21" t="n"/>
      <c r="K75" s="18" t="n"/>
      <c r="L75" s="17">
        <f>IF($H75="","",IFERROR(VLOOKUP($H75,Assumptions!$A$5:$D$9,3,FALSE),""))</f>
        <v/>
      </c>
      <c r="M75" s="17">
        <f>IF(OR(NOT(ISNUMBER($I75)),NOT(ISNUMBER($L75))),"",IFERROR($I75*$L75,""))</f>
        <v/>
      </c>
      <c r="N75" s="23">
        <f>IF($A75="","",IF(COUNTIF($A$5:$A$154,$A75)&gt;1,"Review duplicate ID",IF(OR(NOT(ISNUMBER($B75)),NOT(ISNUMBER($C75)),NOT(ISNUMBER($D75)),NOT(ISNUMBER($E75))),"Review dates/times",IF(IFERROR($D75+$E75,0)&lt;=IFERROR($B75+$C75,0),"Review end time",IF(AND($K75="Confirmed",$J75=""),"Assign staff",IF(AND($H75&lt;&gt;"",$B75&lt;&gt;"",COUNTIFS($H$5:$H$154,$H75,$B$5:$B$154,$B75,$K$5:$K$154,"&lt;&gt;Canceled")&gt;IFERROR(VLOOKUP($H75,Assumptions!$A$5:$D$9,4,FALSE),999999)),"Review start capacity",IF(AND($J75&lt;&gt;"",$K75&lt;&gt;"Canceled",SUMPRODUCT(($J$5:$J$154=$J75)*($K$5:$K$154&lt;&gt;"Canceled")*(ROW($A$5:$A$154)&lt;&gt;ROW())*(IFERROR($B$5:$B$154+$C$5:$C$154,0)&lt;IFERROR($D75+$E75,0))*(IFERROR($D$5:$D$154+$E$5:$E$154,0)&gt;IFERROR($B75+$C75,0)))&gt;0),"Review assignment overlap","OK")))))))</f>
        <v/>
      </c>
      <c r="O75" s="21" t="n"/>
    </row>
    <row r="76" ht="33" customHeight="1">
      <c r="A76" s="18" t="n"/>
      <c r="B76" s="31" t="n"/>
      <c r="C76" s="20" t="n"/>
      <c r="D76" s="31" t="n"/>
      <c r="E76" s="20" t="n"/>
      <c r="F76" s="21" t="n"/>
      <c r="G76" s="21" t="n"/>
      <c r="H76" s="18" t="n"/>
      <c r="I76" s="22" t="n"/>
      <c r="J76" s="21" t="n"/>
      <c r="K76" s="18" t="n"/>
      <c r="L76" s="13">
        <f>IF($H76="","",IFERROR(VLOOKUP($H76,Assumptions!$A$5:$D$9,3,FALSE),""))</f>
        <v/>
      </c>
      <c r="M76" s="13">
        <f>IF(OR(NOT(ISNUMBER($I76)),NOT(ISNUMBER($L76))),"",IFERROR($I76*$L76,""))</f>
        <v/>
      </c>
      <c r="N76" s="24">
        <f>IF($A76="","",IF(COUNTIF($A$5:$A$154,$A76)&gt;1,"Review duplicate ID",IF(OR(NOT(ISNUMBER($B76)),NOT(ISNUMBER($C76)),NOT(ISNUMBER($D76)),NOT(ISNUMBER($E76))),"Review dates/times",IF(IFERROR($D76+$E76,0)&lt;=IFERROR($B76+$C76,0),"Review end time",IF(AND($K76="Confirmed",$J76=""),"Assign staff",IF(AND($H76&lt;&gt;"",$B76&lt;&gt;"",COUNTIFS($H$5:$H$154,$H76,$B$5:$B$154,$B76,$K$5:$K$154,"&lt;&gt;Canceled")&gt;IFERROR(VLOOKUP($H76,Assumptions!$A$5:$D$9,4,FALSE),999999)),"Review start capacity",IF(AND($J76&lt;&gt;"",$K76&lt;&gt;"Canceled",SUMPRODUCT(($J$5:$J$154=$J76)*($K$5:$K$154&lt;&gt;"Canceled")*(ROW($A$5:$A$154)&lt;&gt;ROW())*(IFERROR($B$5:$B$154+$C$5:$C$154,0)&lt;IFERROR($D76+$E76,0))*(IFERROR($D$5:$D$154+$E$5:$E$154,0)&gt;IFERROR($B76+$C76,0)))&gt;0),"Review assignment overlap","OK")))))))</f>
        <v/>
      </c>
      <c r="O76" s="21" t="n"/>
    </row>
    <row r="77" ht="33" customHeight="1">
      <c r="A77" s="18" t="n"/>
      <c r="B77" s="31" t="n"/>
      <c r="C77" s="20" t="n"/>
      <c r="D77" s="31" t="n"/>
      <c r="E77" s="20" t="n"/>
      <c r="F77" s="21" t="n"/>
      <c r="G77" s="21" t="n"/>
      <c r="H77" s="18" t="n"/>
      <c r="I77" s="22" t="n"/>
      <c r="J77" s="21" t="n"/>
      <c r="K77" s="18" t="n"/>
      <c r="L77" s="17">
        <f>IF($H77="","",IFERROR(VLOOKUP($H77,Assumptions!$A$5:$D$9,3,FALSE),""))</f>
        <v/>
      </c>
      <c r="M77" s="17">
        <f>IF(OR(NOT(ISNUMBER($I77)),NOT(ISNUMBER($L77))),"",IFERROR($I77*$L77,""))</f>
        <v/>
      </c>
      <c r="N77" s="23">
        <f>IF($A77="","",IF(COUNTIF($A$5:$A$154,$A77)&gt;1,"Review duplicate ID",IF(OR(NOT(ISNUMBER($B77)),NOT(ISNUMBER($C77)),NOT(ISNUMBER($D77)),NOT(ISNUMBER($E77))),"Review dates/times",IF(IFERROR($D77+$E77,0)&lt;=IFERROR($B77+$C77,0),"Review end time",IF(AND($K77="Confirmed",$J77=""),"Assign staff",IF(AND($H77&lt;&gt;"",$B77&lt;&gt;"",COUNTIFS($H$5:$H$154,$H77,$B$5:$B$154,$B77,$K$5:$K$154,"&lt;&gt;Canceled")&gt;IFERROR(VLOOKUP($H77,Assumptions!$A$5:$D$9,4,FALSE),999999)),"Review start capacity",IF(AND($J77&lt;&gt;"",$K77&lt;&gt;"Canceled",SUMPRODUCT(($J$5:$J$154=$J77)*($K$5:$K$154&lt;&gt;"Canceled")*(ROW($A$5:$A$154)&lt;&gt;ROW())*(IFERROR($B$5:$B$154+$C$5:$C$154,0)&lt;IFERROR($D77+$E77,0))*(IFERROR($D$5:$D$154+$E$5:$E$154,0)&gt;IFERROR($B77+$C77,0)))&gt;0),"Review assignment overlap","OK")))))))</f>
        <v/>
      </c>
      <c r="O77" s="21" t="n"/>
    </row>
    <row r="78" ht="33" customHeight="1">
      <c r="A78" s="18" t="n"/>
      <c r="B78" s="31" t="n"/>
      <c r="C78" s="20" t="n"/>
      <c r="D78" s="31" t="n"/>
      <c r="E78" s="20" t="n"/>
      <c r="F78" s="21" t="n"/>
      <c r="G78" s="21" t="n"/>
      <c r="H78" s="18" t="n"/>
      <c r="I78" s="22" t="n"/>
      <c r="J78" s="21" t="n"/>
      <c r="K78" s="18" t="n"/>
      <c r="L78" s="13">
        <f>IF($H78="","",IFERROR(VLOOKUP($H78,Assumptions!$A$5:$D$9,3,FALSE),""))</f>
        <v/>
      </c>
      <c r="M78" s="13">
        <f>IF(OR(NOT(ISNUMBER($I78)),NOT(ISNUMBER($L78))),"",IFERROR($I78*$L78,""))</f>
        <v/>
      </c>
      <c r="N78" s="24">
        <f>IF($A78="","",IF(COUNTIF($A$5:$A$154,$A78)&gt;1,"Review duplicate ID",IF(OR(NOT(ISNUMBER($B78)),NOT(ISNUMBER($C78)),NOT(ISNUMBER($D78)),NOT(ISNUMBER($E78))),"Review dates/times",IF(IFERROR($D78+$E78,0)&lt;=IFERROR($B78+$C78,0),"Review end time",IF(AND($K78="Confirmed",$J78=""),"Assign staff",IF(AND($H78&lt;&gt;"",$B78&lt;&gt;"",COUNTIFS($H$5:$H$154,$H78,$B$5:$B$154,$B78,$K$5:$K$154,"&lt;&gt;Canceled")&gt;IFERROR(VLOOKUP($H78,Assumptions!$A$5:$D$9,4,FALSE),999999)),"Review start capacity",IF(AND($J78&lt;&gt;"",$K78&lt;&gt;"Canceled",SUMPRODUCT(($J$5:$J$154=$J78)*($K$5:$K$154&lt;&gt;"Canceled")*(ROW($A$5:$A$154)&lt;&gt;ROW())*(IFERROR($B$5:$B$154+$C$5:$C$154,0)&lt;IFERROR($D78+$E78,0))*(IFERROR($D$5:$D$154+$E$5:$E$154,0)&gt;IFERROR($B78+$C78,0)))&gt;0),"Review assignment overlap","OK")))))))</f>
        <v/>
      </c>
      <c r="O78" s="21" t="n"/>
    </row>
    <row r="79" ht="33" customHeight="1">
      <c r="A79" s="18" t="n"/>
      <c r="B79" s="31" t="n"/>
      <c r="C79" s="20" t="n"/>
      <c r="D79" s="31" t="n"/>
      <c r="E79" s="20" t="n"/>
      <c r="F79" s="21" t="n"/>
      <c r="G79" s="21" t="n"/>
      <c r="H79" s="18" t="n"/>
      <c r="I79" s="22" t="n"/>
      <c r="J79" s="21" t="n"/>
      <c r="K79" s="18" t="n"/>
      <c r="L79" s="17">
        <f>IF($H79="","",IFERROR(VLOOKUP($H79,Assumptions!$A$5:$D$9,3,FALSE),""))</f>
        <v/>
      </c>
      <c r="M79" s="17">
        <f>IF(OR(NOT(ISNUMBER($I79)),NOT(ISNUMBER($L79))),"",IFERROR($I79*$L79,""))</f>
        <v/>
      </c>
      <c r="N79" s="23">
        <f>IF($A79="","",IF(COUNTIF($A$5:$A$154,$A79)&gt;1,"Review duplicate ID",IF(OR(NOT(ISNUMBER($B79)),NOT(ISNUMBER($C79)),NOT(ISNUMBER($D79)),NOT(ISNUMBER($E79))),"Review dates/times",IF(IFERROR($D79+$E79,0)&lt;=IFERROR($B79+$C79,0),"Review end time",IF(AND($K79="Confirmed",$J79=""),"Assign staff",IF(AND($H79&lt;&gt;"",$B79&lt;&gt;"",COUNTIFS($H$5:$H$154,$H79,$B$5:$B$154,$B79,$K$5:$K$154,"&lt;&gt;Canceled")&gt;IFERROR(VLOOKUP($H79,Assumptions!$A$5:$D$9,4,FALSE),999999)),"Review start capacity",IF(AND($J79&lt;&gt;"",$K79&lt;&gt;"Canceled",SUMPRODUCT(($J$5:$J$154=$J79)*($K$5:$K$154&lt;&gt;"Canceled")*(ROW($A$5:$A$154)&lt;&gt;ROW())*(IFERROR($B$5:$B$154+$C$5:$C$154,0)&lt;IFERROR($D79+$E79,0))*(IFERROR($D$5:$D$154+$E$5:$E$154,0)&gt;IFERROR($B79+$C79,0)))&gt;0),"Review assignment overlap","OK")))))))</f>
        <v/>
      </c>
      <c r="O79" s="21" t="n"/>
    </row>
    <row r="80" ht="33" customHeight="1">
      <c r="A80" s="18" t="n"/>
      <c r="B80" s="31" t="n"/>
      <c r="C80" s="20" t="n"/>
      <c r="D80" s="31" t="n"/>
      <c r="E80" s="20" t="n"/>
      <c r="F80" s="21" t="n"/>
      <c r="G80" s="21" t="n"/>
      <c r="H80" s="18" t="n"/>
      <c r="I80" s="22" t="n"/>
      <c r="J80" s="21" t="n"/>
      <c r="K80" s="18" t="n"/>
      <c r="L80" s="13">
        <f>IF($H80="","",IFERROR(VLOOKUP($H80,Assumptions!$A$5:$D$9,3,FALSE),""))</f>
        <v/>
      </c>
      <c r="M80" s="13">
        <f>IF(OR(NOT(ISNUMBER($I80)),NOT(ISNUMBER($L80))),"",IFERROR($I80*$L80,""))</f>
        <v/>
      </c>
      <c r="N80" s="24">
        <f>IF($A80="","",IF(COUNTIF($A$5:$A$154,$A80)&gt;1,"Review duplicate ID",IF(OR(NOT(ISNUMBER($B80)),NOT(ISNUMBER($C80)),NOT(ISNUMBER($D80)),NOT(ISNUMBER($E80))),"Review dates/times",IF(IFERROR($D80+$E80,0)&lt;=IFERROR($B80+$C80,0),"Review end time",IF(AND($K80="Confirmed",$J80=""),"Assign staff",IF(AND($H80&lt;&gt;"",$B80&lt;&gt;"",COUNTIFS($H$5:$H$154,$H80,$B$5:$B$154,$B80,$K$5:$K$154,"&lt;&gt;Canceled")&gt;IFERROR(VLOOKUP($H80,Assumptions!$A$5:$D$9,4,FALSE),999999)),"Review start capacity",IF(AND($J80&lt;&gt;"",$K80&lt;&gt;"Canceled",SUMPRODUCT(($J$5:$J$154=$J80)*($K$5:$K$154&lt;&gt;"Canceled")*(ROW($A$5:$A$154)&lt;&gt;ROW())*(IFERROR($B$5:$B$154+$C$5:$C$154,0)&lt;IFERROR($D80+$E80,0))*(IFERROR($D$5:$D$154+$E$5:$E$154,0)&gt;IFERROR($B80+$C80,0)))&gt;0),"Review assignment overlap","OK")))))))</f>
        <v/>
      </c>
      <c r="O80" s="21" t="n"/>
    </row>
    <row r="81" ht="33" customHeight="1">
      <c r="A81" s="18" t="n"/>
      <c r="B81" s="31" t="n"/>
      <c r="C81" s="20" t="n"/>
      <c r="D81" s="31" t="n"/>
      <c r="E81" s="20" t="n"/>
      <c r="F81" s="21" t="n"/>
      <c r="G81" s="21" t="n"/>
      <c r="H81" s="18" t="n"/>
      <c r="I81" s="22" t="n"/>
      <c r="J81" s="21" t="n"/>
      <c r="K81" s="18" t="n"/>
      <c r="L81" s="17">
        <f>IF($H81="","",IFERROR(VLOOKUP($H81,Assumptions!$A$5:$D$9,3,FALSE),""))</f>
        <v/>
      </c>
      <c r="M81" s="17">
        <f>IF(OR(NOT(ISNUMBER($I81)),NOT(ISNUMBER($L81))),"",IFERROR($I81*$L81,""))</f>
        <v/>
      </c>
      <c r="N81" s="23">
        <f>IF($A81="","",IF(COUNTIF($A$5:$A$154,$A81)&gt;1,"Review duplicate ID",IF(OR(NOT(ISNUMBER($B81)),NOT(ISNUMBER($C81)),NOT(ISNUMBER($D81)),NOT(ISNUMBER($E81))),"Review dates/times",IF(IFERROR($D81+$E81,0)&lt;=IFERROR($B81+$C81,0),"Review end time",IF(AND($K81="Confirmed",$J81=""),"Assign staff",IF(AND($H81&lt;&gt;"",$B81&lt;&gt;"",COUNTIFS($H$5:$H$154,$H81,$B$5:$B$154,$B81,$K$5:$K$154,"&lt;&gt;Canceled")&gt;IFERROR(VLOOKUP($H81,Assumptions!$A$5:$D$9,4,FALSE),999999)),"Review start capacity",IF(AND($J81&lt;&gt;"",$K81&lt;&gt;"Canceled",SUMPRODUCT(($J$5:$J$154=$J81)*($K$5:$K$154&lt;&gt;"Canceled")*(ROW($A$5:$A$154)&lt;&gt;ROW())*(IFERROR($B$5:$B$154+$C$5:$C$154,0)&lt;IFERROR($D81+$E81,0))*(IFERROR($D$5:$D$154+$E$5:$E$154,0)&gt;IFERROR($B81+$C81,0)))&gt;0),"Review assignment overlap","OK")))))))</f>
        <v/>
      </c>
      <c r="O81" s="21" t="n"/>
    </row>
    <row r="82" ht="33" customHeight="1">
      <c r="A82" s="18" t="n"/>
      <c r="B82" s="31" t="n"/>
      <c r="C82" s="20" t="n"/>
      <c r="D82" s="31" t="n"/>
      <c r="E82" s="20" t="n"/>
      <c r="F82" s="21" t="n"/>
      <c r="G82" s="21" t="n"/>
      <c r="H82" s="18" t="n"/>
      <c r="I82" s="22" t="n"/>
      <c r="J82" s="21" t="n"/>
      <c r="K82" s="18" t="n"/>
      <c r="L82" s="13">
        <f>IF($H82="","",IFERROR(VLOOKUP($H82,Assumptions!$A$5:$D$9,3,FALSE),""))</f>
        <v/>
      </c>
      <c r="M82" s="13">
        <f>IF(OR(NOT(ISNUMBER($I82)),NOT(ISNUMBER($L82))),"",IFERROR($I82*$L82,""))</f>
        <v/>
      </c>
      <c r="N82" s="24">
        <f>IF($A82="","",IF(COUNTIF($A$5:$A$154,$A82)&gt;1,"Review duplicate ID",IF(OR(NOT(ISNUMBER($B82)),NOT(ISNUMBER($C82)),NOT(ISNUMBER($D82)),NOT(ISNUMBER($E82))),"Review dates/times",IF(IFERROR($D82+$E82,0)&lt;=IFERROR($B82+$C82,0),"Review end time",IF(AND($K82="Confirmed",$J82=""),"Assign staff",IF(AND($H82&lt;&gt;"",$B82&lt;&gt;"",COUNTIFS($H$5:$H$154,$H82,$B$5:$B$154,$B82,$K$5:$K$154,"&lt;&gt;Canceled")&gt;IFERROR(VLOOKUP($H82,Assumptions!$A$5:$D$9,4,FALSE),999999)),"Review start capacity",IF(AND($J82&lt;&gt;"",$K82&lt;&gt;"Canceled",SUMPRODUCT(($J$5:$J$154=$J82)*($K$5:$K$154&lt;&gt;"Canceled")*(ROW($A$5:$A$154)&lt;&gt;ROW())*(IFERROR($B$5:$B$154+$C$5:$C$154,0)&lt;IFERROR($D82+$E82,0))*(IFERROR($D$5:$D$154+$E$5:$E$154,0)&gt;IFERROR($B82+$C82,0)))&gt;0),"Review assignment overlap","OK")))))))</f>
        <v/>
      </c>
      <c r="O82" s="21" t="n"/>
    </row>
    <row r="83" ht="33" customHeight="1">
      <c r="A83" s="18" t="n"/>
      <c r="B83" s="31" t="n"/>
      <c r="C83" s="20" t="n"/>
      <c r="D83" s="31" t="n"/>
      <c r="E83" s="20" t="n"/>
      <c r="F83" s="21" t="n"/>
      <c r="G83" s="21" t="n"/>
      <c r="H83" s="18" t="n"/>
      <c r="I83" s="22" t="n"/>
      <c r="J83" s="21" t="n"/>
      <c r="K83" s="18" t="n"/>
      <c r="L83" s="17">
        <f>IF($H83="","",IFERROR(VLOOKUP($H83,Assumptions!$A$5:$D$9,3,FALSE),""))</f>
        <v/>
      </c>
      <c r="M83" s="17">
        <f>IF(OR(NOT(ISNUMBER($I83)),NOT(ISNUMBER($L83))),"",IFERROR($I83*$L83,""))</f>
        <v/>
      </c>
      <c r="N83" s="23">
        <f>IF($A83="","",IF(COUNTIF($A$5:$A$154,$A83)&gt;1,"Review duplicate ID",IF(OR(NOT(ISNUMBER($B83)),NOT(ISNUMBER($C83)),NOT(ISNUMBER($D83)),NOT(ISNUMBER($E83))),"Review dates/times",IF(IFERROR($D83+$E83,0)&lt;=IFERROR($B83+$C83,0),"Review end time",IF(AND($K83="Confirmed",$J83=""),"Assign staff",IF(AND($H83&lt;&gt;"",$B83&lt;&gt;"",COUNTIFS($H$5:$H$154,$H83,$B$5:$B$154,$B83,$K$5:$K$154,"&lt;&gt;Canceled")&gt;IFERROR(VLOOKUP($H83,Assumptions!$A$5:$D$9,4,FALSE),999999)),"Review start capacity",IF(AND($J83&lt;&gt;"",$K83&lt;&gt;"Canceled",SUMPRODUCT(($J$5:$J$154=$J83)*($K$5:$K$154&lt;&gt;"Canceled")*(ROW($A$5:$A$154)&lt;&gt;ROW())*(IFERROR($B$5:$B$154+$C$5:$C$154,0)&lt;IFERROR($D83+$E83,0))*(IFERROR($D$5:$D$154+$E$5:$E$154,0)&gt;IFERROR($B83+$C83,0)))&gt;0),"Review assignment overlap","OK")))))))</f>
        <v/>
      </c>
      <c r="O83" s="21" t="n"/>
    </row>
    <row r="84" ht="33" customHeight="1">
      <c r="A84" s="18" t="n"/>
      <c r="B84" s="31" t="n"/>
      <c r="C84" s="20" t="n"/>
      <c r="D84" s="31" t="n"/>
      <c r="E84" s="20" t="n"/>
      <c r="F84" s="21" t="n"/>
      <c r="G84" s="21" t="n"/>
      <c r="H84" s="18" t="n"/>
      <c r="I84" s="22" t="n"/>
      <c r="J84" s="21" t="n"/>
      <c r="K84" s="18" t="n"/>
      <c r="L84" s="13">
        <f>IF($H84="","",IFERROR(VLOOKUP($H84,Assumptions!$A$5:$D$9,3,FALSE),""))</f>
        <v/>
      </c>
      <c r="M84" s="13">
        <f>IF(OR(NOT(ISNUMBER($I84)),NOT(ISNUMBER($L84))),"",IFERROR($I84*$L84,""))</f>
        <v/>
      </c>
      <c r="N84" s="24">
        <f>IF($A84="","",IF(COUNTIF($A$5:$A$154,$A84)&gt;1,"Review duplicate ID",IF(OR(NOT(ISNUMBER($B84)),NOT(ISNUMBER($C84)),NOT(ISNUMBER($D84)),NOT(ISNUMBER($E84))),"Review dates/times",IF(IFERROR($D84+$E84,0)&lt;=IFERROR($B84+$C84,0),"Review end time",IF(AND($K84="Confirmed",$J84=""),"Assign staff",IF(AND($H84&lt;&gt;"",$B84&lt;&gt;"",COUNTIFS($H$5:$H$154,$H84,$B$5:$B$154,$B84,$K$5:$K$154,"&lt;&gt;Canceled")&gt;IFERROR(VLOOKUP($H84,Assumptions!$A$5:$D$9,4,FALSE),999999)),"Review start capacity",IF(AND($J84&lt;&gt;"",$K84&lt;&gt;"Canceled",SUMPRODUCT(($J$5:$J$154=$J84)*($K$5:$K$154&lt;&gt;"Canceled")*(ROW($A$5:$A$154)&lt;&gt;ROW())*(IFERROR($B$5:$B$154+$C$5:$C$154,0)&lt;IFERROR($D84+$E84,0))*(IFERROR($D$5:$D$154+$E$5:$E$154,0)&gt;IFERROR($B84+$C84,0)))&gt;0),"Review assignment overlap","OK")))))))</f>
        <v/>
      </c>
      <c r="O84" s="21" t="n"/>
    </row>
    <row r="85" ht="33" customHeight="1">
      <c r="A85" s="18" t="n"/>
      <c r="B85" s="31" t="n"/>
      <c r="C85" s="20" t="n"/>
      <c r="D85" s="31" t="n"/>
      <c r="E85" s="20" t="n"/>
      <c r="F85" s="21" t="n"/>
      <c r="G85" s="21" t="n"/>
      <c r="H85" s="18" t="n"/>
      <c r="I85" s="22" t="n"/>
      <c r="J85" s="21" t="n"/>
      <c r="K85" s="18" t="n"/>
      <c r="L85" s="17">
        <f>IF($H85="","",IFERROR(VLOOKUP($H85,Assumptions!$A$5:$D$9,3,FALSE),""))</f>
        <v/>
      </c>
      <c r="M85" s="17">
        <f>IF(OR(NOT(ISNUMBER($I85)),NOT(ISNUMBER($L85))),"",IFERROR($I85*$L85,""))</f>
        <v/>
      </c>
      <c r="N85" s="23">
        <f>IF($A85="","",IF(COUNTIF($A$5:$A$154,$A85)&gt;1,"Review duplicate ID",IF(OR(NOT(ISNUMBER($B85)),NOT(ISNUMBER($C85)),NOT(ISNUMBER($D85)),NOT(ISNUMBER($E85))),"Review dates/times",IF(IFERROR($D85+$E85,0)&lt;=IFERROR($B85+$C85,0),"Review end time",IF(AND($K85="Confirmed",$J85=""),"Assign staff",IF(AND($H85&lt;&gt;"",$B85&lt;&gt;"",COUNTIFS($H$5:$H$154,$H85,$B$5:$B$154,$B85,$K$5:$K$154,"&lt;&gt;Canceled")&gt;IFERROR(VLOOKUP($H85,Assumptions!$A$5:$D$9,4,FALSE),999999)),"Review start capacity",IF(AND($J85&lt;&gt;"",$K85&lt;&gt;"Canceled",SUMPRODUCT(($J$5:$J$154=$J85)*($K$5:$K$154&lt;&gt;"Canceled")*(ROW($A$5:$A$154)&lt;&gt;ROW())*(IFERROR($B$5:$B$154+$C$5:$C$154,0)&lt;IFERROR($D85+$E85,0))*(IFERROR($D$5:$D$154+$E$5:$E$154,0)&gt;IFERROR($B85+$C85,0)))&gt;0),"Review assignment overlap","OK")))))))</f>
        <v/>
      </c>
      <c r="O85" s="21" t="n"/>
    </row>
    <row r="86" ht="33" customHeight="1">
      <c r="A86" s="18" t="n"/>
      <c r="B86" s="31" t="n"/>
      <c r="C86" s="20" t="n"/>
      <c r="D86" s="31" t="n"/>
      <c r="E86" s="20" t="n"/>
      <c r="F86" s="21" t="n"/>
      <c r="G86" s="21" t="n"/>
      <c r="H86" s="18" t="n"/>
      <c r="I86" s="22" t="n"/>
      <c r="J86" s="21" t="n"/>
      <c r="K86" s="18" t="n"/>
      <c r="L86" s="13">
        <f>IF($H86="","",IFERROR(VLOOKUP($H86,Assumptions!$A$5:$D$9,3,FALSE),""))</f>
        <v/>
      </c>
      <c r="M86" s="13">
        <f>IF(OR(NOT(ISNUMBER($I86)),NOT(ISNUMBER($L86))),"",IFERROR($I86*$L86,""))</f>
        <v/>
      </c>
      <c r="N86" s="24">
        <f>IF($A86="","",IF(COUNTIF($A$5:$A$154,$A86)&gt;1,"Review duplicate ID",IF(OR(NOT(ISNUMBER($B86)),NOT(ISNUMBER($C86)),NOT(ISNUMBER($D86)),NOT(ISNUMBER($E86))),"Review dates/times",IF(IFERROR($D86+$E86,0)&lt;=IFERROR($B86+$C86,0),"Review end time",IF(AND($K86="Confirmed",$J86=""),"Assign staff",IF(AND($H86&lt;&gt;"",$B86&lt;&gt;"",COUNTIFS($H$5:$H$154,$H86,$B$5:$B$154,$B86,$K$5:$K$154,"&lt;&gt;Canceled")&gt;IFERROR(VLOOKUP($H86,Assumptions!$A$5:$D$9,4,FALSE),999999)),"Review start capacity",IF(AND($J86&lt;&gt;"",$K86&lt;&gt;"Canceled",SUMPRODUCT(($J$5:$J$154=$J86)*($K$5:$K$154&lt;&gt;"Canceled")*(ROW($A$5:$A$154)&lt;&gt;ROW())*(IFERROR($B$5:$B$154+$C$5:$C$154,0)&lt;IFERROR($D86+$E86,0))*(IFERROR($D$5:$D$154+$E$5:$E$154,0)&gt;IFERROR($B86+$C86,0)))&gt;0),"Review assignment overlap","OK")))))))</f>
        <v/>
      </c>
      <c r="O86" s="21" t="n"/>
    </row>
    <row r="87" ht="33" customHeight="1">
      <c r="A87" s="18" t="n"/>
      <c r="B87" s="31" t="n"/>
      <c r="C87" s="20" t="n"/>
      <c r="D87" s="31" t="n"/>
      <c r="E87" s="20" t="n"/>
      <c r="F87" s="21" t="n"/>
      <c r="G87" s="21" t="n"/>
      <c r="H87" s="18" t="n"/>
      <c r="I87" s="22" t="n"/>
      <c r="J87" s="21" t="n"/>
      <c r="K87" s="18" t="n"/>
      <c r="L87" s="17">
        <f>IF($H87="","",IFERROR(VLOOKUP($H87,Assumptions!$A$5:$D$9,3,FALSE),""))</f>
        <v/>
      </c>
      <c r="M87" s="17">
        <f>IF(OR(NOT(ISNUMBER($I87)),NOT(ISNUMBER($L87))),"",IFERROR($I87*$L87,""))</f>
        <v/>
      </c>
      <c r="N87" s="23">
        <f>IF($A87="","",IF(COUNTIF($A$5:$A$154,$A87)&gt;1,"Review duplicate ID",IF(OR(NOT(ISNUMBER($B87)),NOT(ISNUMBER($C87)),NOT(ISNUMBER($D87)),NOT(ISNUMBER($E87))),"Review dates/times",IF(IFERROR($D87+$E87,0)&lt;=IFERROR($B87+$C87,0),"Review end time",IF(AND($K87="Confirmed",$J87=""),"Assign staff",IF(AND($H87&lt;&gt;"",$B87&lt;&gt;"",COUNTIFS($H$5:$H$154,$H87,$B$5:$B$154,$B87,$K$5:$K$154,"&lt;&gt;Canceled")&gt;IFERROR(VLOOKUP($H87,Assumptions!$A$5:$D$9,4,FALSE),999999)),"Review start capacity",IF(AND($J87&lt;&gt;"",$K87&lt;&gt;"Canceled",SUMPRODUCT(($J$5:$J$154=$J87)*($K$5:$K$154&lt;&gt;"Canceled")*(ROW($A$5:$A$154)&lt;&gt;ROW())*(IFERROR($B$5:$B$154+$C$5:$C$154,0)&lt;IFERROR($D87+$E87,0))*(IFERROR($D$5:$D$154+$E$5:$E$154,0)&gt;IFERROR($B87+$C87,0)))&gt;0),"Review assignment overlap","OK")))))))</f>
        <v/>
      </c>
      <c r="O87" s="21" t="n"/>
    </row>
    <row r="88" ht="33" customHeight="1">
      <c r="A88" s="18" t="n"/>
      <c r="B88" s="31" t="n"/>
      <c r="C88" s="20" t="n"/>
      <c r="D88" s="31" t="n"/>
      <c r="E88" s="20" t="n"/>
      <c r="F88" s="21" t="n"/>
      <c r="G88" s="21" t="n"/>
      <c r="H88" s="18" t="n"/>
      <c r="I88" s="22" t="n"/>
      <c r="J88" s="21" t="n"/>
      <c r="K88" s="18" t="n"/>
      <c r="L88" s="13">
        <f>IF($H88="","",IFERROR(VLOOKUP($H88,Assumptions!$A$5:$D$9,3,FALSE),""))</f>
        <v/>
      </c>
      <c r="M88" s="13">
        <f>IF(OR(NOT(ISNUMBER($I88)),NOT(ISNUMBER($L88))),"",IFERROR($I88*$L88,""))</f>
        <v/>
      </c>
      <c r="N88" s="24">
        <f>IF($A88="","",IF(COUNTIF($A$5:$A$154,$A88)&gt;1,"Review duplicate ID",IF(OR(NOT(ISNUMBER($B88)),NOT(ISNUMBER($C88)),NOT(ISNUMBER($D88)),NOT(ISNUMBER($E88))),"Review dates/times",IF(IFERROR($D88+$E88,0)&lt;=IFERROR($B88+$C88,0),"Review end time",IF(AND($K88="Confirmed",$J88=""),"Assign staff",IF(AND($H88&lt;&gt;"",$B88&lt;&gt;"",COUNTIFS($H$5:$H$154,$H88,$B$5:$B$154,$B88,$K$5:$K$154,"&lt;&gt;Canceled")&gt;IFERROR(VLOOKUP($H88,Assumptions!$A$5:$D$9,4,FALSE),999999)),"Review start capacity",IF(AND($J88&lt;&gt;"",$K88&lt;&gt;"Canceled",SUMPRODUCT(($J$5:$J$154=$J88)*($K$5:$K$154&lt;&gt;"Canceled")*(ROW($A$5:$A$154)&lt;&gt;ROW())*(IFERROR($B$5:$B$154+$C$5:$C$154,0)&lt;IFERROR($D88+$E88,0))*(IFERROR($D$5:$D$154+$E$5:$E$154,0)&gt;IFERROR($B88+$C88,0)))&gt;0),"Review assignment overlap","OK")))))))</f>
        <v/>
      </c>
      <c r="O88" s="21" t="n"/>
    </row>
    <row r="89" ht="33" customHeight="1">
      <c r="A89" s="18" t="n"/>
      <c r="B89" s="31" t="n"/>
      <c r="C89" s="20" t="n"/>
      <c r="D89" s="31" t="n"/>
      <c r="E89" s="20" t="n"/>
      <c r="F89" s="21" t="n"/>
      <c r="G89" s="21" t="n"/>
      <c r="H89" s="18" t="n"/>
      <c r="I89" s="22" t="n"/>
      <c r="J89" s="21" t="n"/>
      <c r="K89" s="18" t="n"/>
      <c r="L89" s="17">
        <f>IF($H89="","",IFERROR(VLOOKUP($H89,Assumptions!$A$5:$D$9,3,FALSE),""))</f>
        <v/>
      </c>
      <c r="M89" s="17">
        <f>IF(OR(NOT(ISNUMBER($I89)),NOT(ISNUMBER($L89))),"",IFERROR($I89*$L89,""))</f>
        <v/>
      </c>
      <c r="N89" s="23">
        <f>IF($A89="","",IF(COUNTIF($A$5:$A$154,$A89)&gt;1,"Review duplicate ID",IF(OR(NOT(ISNUMBER($B89)),NOT(ISNUMBER($C89)),NOT(ISNUMBER($D89)),NOT(ISNUMBER($E89))),"Review dates/times",IF(IFERROR($D89+$E89,0)&lt;=IFERROR($B89+$C89,0),"Review end time",IF(AND($K89="Confirmed",$J89=""),"Assign staff",IF(AND($H89&lt;&gt;"",$B89&lt;&gt;"",COUNTIFS($H$5:$H$154,$H89,$B$5:$B$154,$B89,$K$5:$K$154,"&lt;&gt;Canceled")&gt;IFERROR(VLOOKUP($H89,Assumptions!$A$5:$D$9,4,FALSE),999999)),"Review start capacity",IF(AND($J89&lt;&gt;"",$K89&lt;&gt;"Canceled",SUMPRODUCT(($J$5:$J$154=$J89)*($K$5:$K$154&lt;&gt;"Canceled")*(ROW($A$5:$A$154)&lt;&gt;ROW())*(IFERROR($B$5:$B$154+$C$5:$C$154,0)&lt;IFERROR($D89+$E89,0))*(IFERROR($D$5:$D$154+$E$5:$E$154,0)&gt;IFERROR($B89+$C89,0)))&gt;0),"Review assignment overlap","OK")))))))</f>
        <v/>
      </c>
      <c r="O89" s="21" t="n"/>
    </row>
    <row r="90" ht="33" customHeight="1">
      <c r="A90" s="18" t="n"/>
      <c r="B90" s="31" t="n"/>
      <c r="C90" s="20" t="n"/>
      <c r="D90" s="31" t="n"/>
      <c r="E90" s="20" t="n"/>
      <c r="F90" s="21" t="n"/>
      <c r="G90" s="21" t="n"/>
      <c r="H90" s="18" t="n"/>
      <c r="I90" s="22" t="n"/>
      <c r="J90" s="21" t="n"/>
      <c r="K90" s="18" t="n"/>
      <c r="L90" s="13">
        <f>IF($H90="","",IFERROR(VLOOKUP($H90,Assumptions!$A$5:$D$9,3,FALSE),""))</f>
        <v/>
      </c>
      <c r="M90" s="13">
        <f>IF(OR(NOT(ISNUMBER($I90)),NOT(ISNUMBER($L90))),"",IFERROR($I90*$L90,""))</f>
        <v/>
      </c>
      <c r="N90" s="24">
        <f>IF($A90="","",IF(COUNTIF($A$5:$A$154,$A90)&gt;1,"Review duplicate ID",IF(OR(NOT(ISNUMBER($B90)),NOT(ISNUMBER($C90)),NOT(ISNUMBER($D90)),NOT(ISNUMBER($E90))),"Review dates/times",IF(IFERROR($D90+$E90,0)&lt;=IFERROR($B90+$C90,0),"Review end time",IF(AND($K90="Confirmed",$J90=""),"Assign staff",IF(AND($H90&lt;&gt;"",$B90&lt;&gt;"",COUNTIFS($H$5:$H$154,$H90,$B$5:$B$154,$B90,$K$5:$K$154,"&lt;&gt;Canceled")&gt;IFERROR(VLOOKUP($H90,Assumptions!$A$5:$D$9,4,FALSE),999999)),"Review start capacity",IF(AND($J90&lt;&gt;"",$K90&lt;&gt;"Canceled",SUMPRODUCT(($J$5:$J$154=$J90)*($K$5:$K$154&lt;&gt;"Canceled")*(ROW($A$5:$A$154)&lt;&gt;ROW())*(IFERROR($B$5:$B$154+$C$5:$C$154,0)&lt;IFERROR($D90+$E90,0))*(IFERROR($D$5:$D$154+$E$5:$E$154,0)&gt;IFERROR($B90+$C90,0)))&gt;0),"Review assignment overlap","OK")))))))</f>
        <v/>
      </c>
      <c r="O90" s="21" t="n"/>
    </row>
    <row r="91" ht="33" customHeight="1">
      <c r="A91" s="18" t="n"/>
      <c r="B91" s="31" t="n"/>
      <c r="C91" s="20" t="n"/>
      <c r="D91" s="31" t="n"/>
      <c r="E91" s="20" t="n"/>
      <c r="F91" s="21" t="n"/>
      <c r="G91" s="21" t="n"/>
      <c r="H91" s="18" t="n"/>
      <c r="I91" s="22" t="n"/>
      <c r="J91" s="21" t="n"/>
      <c r="K91" s="18" t="n"/>
      <c r="L91" s="17">
        <f>IF($H91="","",IFERROR(VLOOKUP($H91,Assumptions!$A$5:$D$9,3,FALSE),""))</f>
        <v/>
      </c>
      <c r="M91" s="17">
        <f>IF(OR(NOT(ISNUMBER($I91)),NOT(ISNUMBER($L91))),"",IFERROR($I91*$L91,""))</f>
        <v/>
      </c>
      <c r="N91" s="23">
        <f>IF($A91="","",IF(COUNTIF($A$5:$A$154,$A91)&gt;1,"Review duplicate ID",IF(OR(NOT(ISNUMBER($B91)),NOT(ISNUMBER($C91)),NOT(ISNUMBER($D91)),NOT(ISNUMBER($E91))),"Review dates/times",IF(IFERROR($D91+$E91,0)&lt;=IFERROR($B91+$C91,0),"Review end time",IF(AND($K91="Confirmed",$J91=""),"Assign staff",IF(AND($H91&lt;&gt;"",$B91&lt;&gt;"",COUNTIFS($H$5:$H$154,$H91,$B$5:$B$154,$B91,$K$5:$K$154,"&lt;&gt;Canceled")&gt;IFERROR(VLOOKUP($H91,Assumptions!$A$5:$D$9,4,FALSE),999999)),"Review start capacity",IF(AND($J91&lt;&gt;"",$K91&lt;&gt;"Canceled",SUMPRODUCT(($J$5:$J$154=$J91)*($K$5:$K$154&lt;&gt;"Canceled")*(ROW($A$5:$A$154)&lt;&gt;ROW())*(IFERROR($B$5:$B$154+$C$5:$C$154,0)&lt;IFERROR($D91+$E91,0))*(IFERROR($D$5:$D$154+$E$5:$E$154,0)&gt;IFERROR($B91+$C91,0)))&gt;0),"Review assignment overlap","OK")))))))</f>
        <v/>
      </c>
      <c r="O91" s="21" t="n"/>
    </row>
    <row r="92" ht="33" customHeight="1">
      <c r="A92" s="18" t="n"/>
      <c r="B92" s="31" t="n"/>
      <c r="C92" s="20" t="n"/>
      <c r="D92" s="31" t="n"/>
      <c r="E92" s="20" t="n"/>
      <c r="F92" s="21" t="n"/>
      <c r="G92" s="21" t="n"/>
      <c r="H92" s="18" t="n"/>
      <c r="I92" s="22" t="n"/>
      <c r="J92" s="21" t="n"/>
      <c r="K92" s="18" t="n"/>
      <c r="L92" s="13">
        <f>IF($H92="","",IFERROR(VLOOKUP($H92,Assumptions!$A$5:$D$9,3,FALSE),""))</f>
        <v/>
      </c>
      <c r="M92" s="13">
        <f>IF(OR(NOT(ISNUMBER($I92)),NOT(ISNUMBER($L92))),"",IFERROR($I92*$L92,""))</f>
        <v/>
      </c>
      <c r="N92" s="24">
        <f>IF($A92="","",IF(COUNTIF($A$5:$A$154,$A92)&gt;1,"Review duplicate ID",IF(OR(NOT(ISNUMBER($B92)),NOT(ISNUMBER($C92)),NOT(ISNUMBER($D92)),NOT(ISNUMBER($E92))),"Review dates/times",IF(IFERROR($D92+$E92,0)&lt;=IFERROR($B92+$C92,0),"Review end time",IF(AND($K92="Confirmed",$J92=""),"Assign staff",IF(AND($H92&lt;&gt;"",$B92&lt;&gt;"",COUNTIFS($H$5:$H$154,$H92,$B$5:$B$154,$B92,$K$5:$K$154,"&lt;&gt;Canceled")&gt;IFERROR(VLOOKUP($H92,Assumptions!$A$5:$D$9,4,FALSE),999999)),"Review start capacity",IF(AND($J92&lt;&gt;"",$K92&lt;&gt;"Canceled",SUMPRODUCT(($J$5:$J$154=$J92)*($K$5:$K$154&lt;&gt;"Canceled")*(ROW($A$5:$A$154)&lt;&gt;ROW())*(IFERROR($B$5:$B$154+$C$5:$C$154,0)&lt;IFERROR($D92+$E92,0))*(IFERROR($D$5:$D$154+$E$5:$E$154,0)&gt;IFERROR($B92+$C92,0)))&gt;0),"Review assignment overlap","OK")))))))</f>
        <v/>
      </c>
      <c r="O92" s="21" t="n"/>
    </row>
    <row r="93" ht="33" customHeight="1">
      <c r="A93" s="18" t="n"/>
      <c r="B93" s="31" t="n"/>
      <c r="C93" s="20" t="n"/>
      <c r="D93" s="31" t="n"/>
      <c r="E93" s="20" t="n"/>
      <c r="F93" s="21" t="n"/>
      <c r="G93" s="21" t="n"/>
      <c r="H93" s="18" t="n"/>
      <c r="I93" s="22" t="n"/>
      <c r="J93" s="21" t="n"/>
      <c r="K93" s="18" t="n"/>
      <c r="L93" s="17">
        <f>IF($H93="","",IFERROR(VLOOKUP($H93,Assumptions!$A$5:$D$9,3,FALSE),""))</f>
        <v/>
      </c>
      <c r="M93" s="17">
        <f>IF(OR(NOT(ISNUMBER($I93)),NOT(ISNUMBER($L93))),"",IFERROR($I93*$L93,""))</f>
        <v/>
      </c>
      <c r="N93" s="23">
        <f>IF($A93="","",IF(COUNTIF($A$5:$A$154,$A93)&gt;1,"Review duplicate ID",IF(OR(NOT(ISNUMBER($B93)),NOT(ISNUMBER($C93)),NOT(ISNUMBER($D93)),NOT(ISNUMBER($E93))),"Review dates/times",IF(IFERROR($D93+$E93,0)&lt;=IFERROR($B93+$C93,0),"Review end time",IF(AND($K93="Confirmed",$J93=""),"Assign staff",IF(AND($H93&lt;&gt;"",$B93&lt;&gt;"",COUNTIFS($H$5:$H$154,$H93,$B$5:$B$154,$B93,$K$5:$K$154,"&lt;&gt;Canceled")&gt;IFERROR(VLOOKUP($H93,Assumptions!$A$5:$D$9,4,FALSE),999999)),"Review start capacity",IF(AND($J93&lt;&gt;"",$K93&lt;&gt;"Canceled",SUMPRODUCT(($J$5:$J$154=$J93)*($K$5:$K$154&lt;&gt;"Canceled")*(ROW($A$5:$A$154)&lt;&gt;ROW())*(IFERROR($B$5:$B$154+$C$5:$C$154,0)&lt;IFERROR($D93+$E93,0))*(IFERROR($D$5:$D$154+$E$5:$E$154,0)&gt;IFERROR($B93+$C93,0)))&gt;0),"Review assignment overlap","OK")))))))</f>
        <v/>
      </c>
      <c r="O93" s="21" t="n"/>
    </row>
    <row r="94" ht="33" customHeight="1">
      <c r="A94" s="18" t="n"/>
      <c r="B94" s="31" t="n"/>
      <c r="C94" s="20" t="n"/>
      <c r="D94" s="31" t="n"/>
      <c r="E94" s="20" t="n"/>
      <c r="F94" s="21" t="n"/>
      <c r="G94" s="21" t="n"/>
      <c r="H94" s="18" t="n"/>
      <c r="I94" s="22" t="n"/>
      <c r="J94" s="21" t="n"/>
      <c r="K94" s="18" t="n"/>
      <c r="L94" s="13">
        <f>IF($H94="","",IFERROR(VLOOKUP($H94,Assumptions!$A$5:$D$9,3,FALSE),""))</f>
        <v/>
      </c>
      <c r="M94" s="13">
        <f>IF(OR(NOT(ISNUMBER($I94)),NOT(ISNUMBER($L94))),"",IFERROR($I94*$L94,""))</f>
        <v/>
      </c>
      <c r="N94" s="24">
        <f>IF($A94="","",IF(COUNTIF($A$5:$A$154,$A94)&gt;1,"Review duplicate ID",IF(OR(NOT(ISNUMBER($B94)),NOT(ISNUMBER($C94)),NOT(ISNUMBER($D94)),NOT(ISNUMBER($E94))),"Review dates/times",IF(IFERROR($D94+$E94,0)&lt;=IFERROR($B94+$C94,0),"Review end time",IF(AND($K94="Confirmed",$J94=""),"Assign staff",IF(AND($H94&lt;&gt;"",$B94&lt;&gt;"",COUNTIFS($H$5:$H$154,$H94,$B$5:$B$154,$B94,$K$5:$K$154,"&lt;&gt;Canceled")&gt;IFERROR(VLOOKUP($H94,Assumptions!$A$5:$D$9,4,FALSE),999999)),"Review start capacity",IF(AND($J94&lt;&gt;"",$K94&lt;&gt;"Canceled",SUMPRODUCT(($J$5:$J$154=$J94)*($K$5:$K$154&lt;&gt;"Canceled")*(ROW($A$5:$A$154)&lt;&gt;ROW())*(IFERROR($B$5:$B$154+$C$5:$C$154,0)&lt;IFERROR($D94+$E94,0))*(IFERROR($D$5:$D$154+$E$5:$E$154,0)&gt;IFERROR($B94+$C94,0)))&gt;0),"Review assignment overlap","OK")))))))</f>
        <v/>
      </c>
      <c r="O94" s="21" t="n"/>
    </row>
    <row r="95" ht="33" customHeight="1">
      <c r="A95" s="18" t="n"/>
      <c r="B95" s="31" t="n"/>
      <c r="C95" s="20" t="n"/>
      <c r="D95" s="31" t="n"/>
      <c r="E95" s="20" t="n"/>
      <c r="F95" s="21" t="n"/>
      <c r="G95" s="21" t="n"/>
      <c r="H95" s="18" t="n"/>
      <c r="I95" s="22" t="n"/>
      <c r="J95" s="21" t="n"/>
      <c r="K95" s="18" t="n"/>
      <c r="L95" s="17">
        <f>IF($H95="","",IFERROR(VLOOKUP($H95,Assumptions!$A$5:$D$9,3,FALSE),""))</f>
        <v/>
      </c>
      <c r="M95" s="17">
        <f>IF(OR(NOT(ISNUMBER($I95)),NOT(ISNUMBER($L95))),"",IFERROR($I95*$L95,""))</f>
        <v/>
      </c>
      <c r="N95" s="23">
        <f>IF($A95="","",IF(COUNTIF($A$5:$A$154,$A95)&gt;1,"Review duplicate ID",IF(OR(NOT(ISNUMBER($B95)),NOT(ISNUMBER($C95)),NOT(ISNUMBER($D95)),NOT(ISNUMBER($E95))),"Review dates/times",IF(IFERROR($D95+$E95,0)&lt;=IFERROR($B95+$C95,0),"Review end time",IF(AND($K95="Confirmed",$J95=""),"Assign staff",IF(AND($H95&lt;&gt;"",$B95&lt;&gt;"",COUNTIFS($H$5:$H$154,$H95,$B$5:$B$154,$B95,$K$5:$K$154,"&lt;&gt;Canceled")&gt;IFERROR(VLOOKUP($H95,Assumptions!$A$5:$D$9,4,FALSE),999999)),"Review start capacity",IF(AND($J95&lt;&gt;"",$K95&lt;&gt;"Canceled",SUMPRODUCT(($J$5:$J$154=$J95)*($K$5:$K$154&lt;&gt;"Canceled")*(ROW($A$5:$A$154)&lt;&gt;ROW())*(IFERROR($B$5:$B$154+$C$5:$C$154,0)&lt;IFERROR($D95+$E95,0))*(IFERROR($D$5:$D$154+$E$5:$E$154,0)&gt;IFERROR($B95+$C95,0)))&gt;0),"Review assignment overlap","OK")))))))</f>
        <v/>
      </c>
      <c r="O95" s="21" t="n"/>
    </row>
    <row r="96" ht="33" customHeight="1">
      <c r="A96" s="18" t="n"/>
      <c r="B96" s="31" t="n"/>
      <c r="C96" s="20" t="n"/>
      <c r="D96" s="31" t="n"/>
      <c r="E96" s="20" t="n"/>
      <c r="F96" s="21" t="n"/>
      <c r="G96" s="21" t="n"/>
      <c r="H96" s="18" t="n"/>
      <c r="I96" s="22" t="n"/>
      <c r="J96" s="21" t="n"/>
      <c r="K96" s="18" t="n"/>
      <c r="L96" s="13">
        <f>IF($H96="","",IFERROR(VLOOKUP($H96,Assumptions!$A$5:$D$9,3,FALSE),""))</f>
        <v/>
      </c>
      <c r="M96" s="13">
        <f>IF(OR(NOT(ISNUMBER($I96)),NOT(ISNUMBER($L96))),"",IFERROR($I96*$L96,""))</f>
        <v/>
      </c>
      <c r="N96" s="24">
        <f>IF($A96="","",IF(COUNTIF($A$5:$A$154,$A96)&gt;1,"Review duplicate ID",IF(OR(NOT(ISNUMBER($B96)),NOT(ISNUMBER($C96)),NOT(ISNUMBER($D96)),NOT(ISNUMBER($E96))),"Review dates/times",IF(IFERROR($D96+$E96,0)&lt;=IFERROR($B96+$C96,0),"Review end time",IF(AND($K96="Confirmed",$J96=""),"Assign staff",IF(AND($H96&lt;&gt;"",$B96&lt;&gt;"",COUNTIFS($H$5:$H$154,$H96,$B$5:$B$154,$B96,$K$5:$K$154,"&lt;&gt;Canceled")&gt;IFERROR(VLOOKUP($H96,Assumptions!$A$5:$D$9,4,FALSE),999999)),"Review start capacity",IF(AND($J96&lt;&gt;"",$K96&lt;&gt;"Canceled",SUMPRODUCT(($J$5:$J$154=$J96)*($K$5:$K$154&lt;&gt;"Canceled")*(ROW($A$5:$A$154)&lt;&gt;ROW())*(IFERROR($B$5:$B$154+$C$5:$C$154,0)&lt;IFERROR($D96+$E96,0))*(IFERROR($D$5:$D$154+$E$5:$E$154,0)&gt;IFERROR($B96+$C96,0)))&gt;0),"Review assignment overlap","OK")))))))</f>
        <v/>
      </c>
      <c r="O96" s="21" t="n"/>
    </row>
    <row r="97" ht="33" customHeight="1">
      <c r="A97" s="18" t="n"/>
      <c r="B97" s="31" t="n"/>
      <c r="C97" s="20" t="n"/>
      <c r="D97" s="31" t="n"/>
      <c r="E97" s="20" t="n"/>
      <c r="F97" s="21" t="n"/>
      <c r="G97" s="21" t="n"/>
      <c r="H97" s="18" t="n"/>
      <c r="I97" s="22" t="n"/>
      <c r="J97" s="21" t="n"/>
      <c r="K97" s="18" t="n"/>
      <c r="L97" s="17">
        <f>IF($H97="","",IFERROR(VLOOKUP($H97,Assumptions!$A$5:$D$9,3,FALSE),""))</f>
        <v/>
      </c>
      <c r="M97" s="17">
        <f>IF(OR(NOT(ISNUMBER($I97)),NOT(ISNUMBER($L97))),"",IFERROR($I97*$L97,""))</f>
        <v/>
      </c>
      <c r="N97" s="23">
        <f>IF($A97="","",IF(COUNTIF($A$5:$A$154,$A97)&gt;1,"Review duplicate ID",IF(OR(NOT(ISNUMBER($B97)),NOT(ISNUMBER($C97)),NOT(ISNUMBER($D97)),NOT(ISNUMBER($E97))),"Review dates/times",IF(IFERROR($D97+$E97,0)&lt;=IFERROR($B97+$C97,0),"Review end time",IF(AND($K97="Confirmed",$J97=""),"Assign staff",IF(AND($H97&lt;&gt;"",$B97&lt;&gt;"",COUNTIFS($H$5:$H$154,$H97,$B$5:$B$154,$B97,$K$5:$K$154,"&lt;&gt;Canceled")&gt;IFERROR(VLOOKUP($H97,Assumptions!$A$5:$D$9,4,FALSE),999999)),"Review start capacity",IF(AND($J97&lt;&gt;"",$K97&lt;&gt;"Canceled",SUMPRODUCT(($J$5:$J$154=$J97)*($K$5:$K$154&lt;&gt;"Canceled")*(ROW($A$5:$A$154)&lt;&gt;ROW())*(IFERROR($B$5:$B$154+$C$5:$C$154,0)&lt;IFERROR($D97+$E97,0))*(IFERROR($D$5:$D$154+$E$5:$E$154,0)&gt;IFERROR($B97+$C97,0)))&gt;0),"Review assignment overlap","OK")))))))</f>
        <v/>
      </c>
      <c r="O97" s="21" t="n"/>
    </row>
    <row r="98" ht="33" customHeight="1">
      <c r="A98" s="18" t="n"/>
      <c r="B98" s="31" t="n"/>
      <c r="C98" s="20" t="n"/>
      <c r="D98" s="31" t="n"/>
      <c r="E98" s="20" t="n"/>
      <c r="F98" s="21" t="n"/>
      <c r="G98" s="21" t="n"/>
      <c r="H98" s="18" t="n"/>
      <c r="I98" s="22" t="n"/>
      <c r="J98" s="21" t="n"/>
      <c r="K98" s="18" t="n"/>
      <c r="L98" s="13">
        <f>IF($H98="","",IFERROR(VLOOKUP($H98,Assumptions!$A$5:$D$9,3,FALSE),""))</f>
        <v/>
      </c>
      <c r="M98" s="13">
        <f>IF(OR(NOT(ISNUMBER($I98)),NOT(ISNUMBER($L98))),"",IFERROR($I98*$L98,""))</f>
        <v/>
      </c>
      <c r="N98" s="24">
        <f>IF($A98="","",IF(COUNTIF($A$5:$A$154,$A98)&gt;1,"Review duplicate ID",IF(OR(NOT(ISNUMBER($B98)),NOT(ISNUMBER($C98)),NOT(ISNUMBER($D98)),NOT(ISNUMBER($E98))),"Review dates/times",IF(IFERROR($D98+$E98,0)&lt;=IFERROR($B98+$C98,0),"Review end time",IF(AND($K98="Confirmed",$J98=""),"Assign staff",IF(AND($H98&lt;&gt;"",$B98&lt;&gt;"",COUNTIFS($H$5:$H$154,$H98,$B$5:$B$154,$B98,$K$5:$K$154,"&lt;&gt;Canceled")&gt;IFERROR(VLOOKUP($H98,Assumptions!$A$5:$D$9,4,FALSE),999999)),"Review start capacity",IF(AND($J98&lt;&gt;"",$K98&lt;&gt;"Canceled",SUMPRODUCT(($J$5:$J$154=$J98)*($K$5:$K$154&lt;&gt;"Canceled")*(ROW($A$5:$A$154)&lt;&gt;ROW())*(IFERROR($B$5:$B$154+$C$5:$C$154,0)&lt;IFERROR($D98+$E98,0))*(IFERROR($D$5:$D$154+$E$5:$E$154,0)&gt;IFERROR($B98+$C98,0)))&gt;0),"Review assignment overlap","OK")))))))</f>
        <v/>
      </c>
      <c r="O98" s="21" t="n"/>
    </row>
    <row r="99" ht="33" customHeight="1">
      <c r="A99" s="18" t="n"/>
      <c r="B99" s="31" t="n"/>
      <c r="C99" s="20" t="n"/>
      <c r="D99" s="31" t="n"/>
      <c r="E99" s="20" t="n"/>
      <c r="F99" s="21" t="n"/>
      <c r="G99" s="21" t="n"/>
      <c r="H99" s="18" t="n"/>
      <c r="I99" s="22" t="n"/>
      <c r="J99" s="21" t="n"/>
      <c r="K99" s="18" t="n"/>
      <c r="L99" s="17">
        <f>IF($H99="","",IFERROR(VLOOKUP($H99,Assumptions!$A$5:$D$9,3,FALSE),""))</f>
        <v/>
      </c>
      <c r="M99" s="17">
        <f>IF(OR(NOT(ISNUMBER($I99)),NOT(ISNUMBER($L99))),"",IFERROR($I99*$L99,""))</f>
        <v/>
      </c>
      <c r="N99" s="23">
        <f>IF($A99="","",IF(COUNTIF($A$5:$A$154,$A99)&gt;1,"Review duplicate ID",IF(OR(NOT(ISNUMBER($B99)),NOT(ISNUMBER($C99)),NOT(ISNUMBER($D99)),NOT(ISNUMBER($E99))),"Review dates/times",IF(IFERROR($D99+$E99,0)&lt;=IFERROR($B99+$C99,0),"Review end time",IF(AND($K99="Confirmed",$J99=""),"Assign staff",IF(AND($H99&lt;&gt;"",$B99&lt;&gt;"",COUNTIFS($H$5:$H$154,$H99,$B$5:$B$154,$B99,$K$5:$K$154,"&lt;&gt;Canceled")&gt;IFERROR(VLOOKUP($H99,Assumptions!$A$5:$D$9,4,FALSE),999999)),"Review start capacity",IF(AND($J99&lt;&gt;"",$K99&lt;&gt;"Canceled",SUMPRODUCT(($J$5:$J$154=$J99)*($K$5:$K$154&lt;&gt;"Canceled")*(ROW($A$5:$A$154)&lt;&gt;ROW())*(IFERROR($B$5:$B$154+$C$5:$C$154,0)&lt;IFERROR($D99+$E99,0))*(IFERROR($D$5:$D$154+$E$5:$E$154,0)&gt;IFERROR($B99+$C99,0)))&gt;0),"Review assignment overlap","OK")))))))</f>
        <v/>
      </c>
      <c r="O99" s="21" t="n"/>
    </row>
    <row r="100" ht="33" customHeight="1">
      <c r="A100" s="18" t="n"/>
      <c r="B100" s="31" t="n"/>
      <c r="C100" s="20" t="n"/>
      <c r="D100" s="31" t="n"/>
      <c r="E100" s="20" t="n"/>
      <c r="F100" s="21" t="n"/>
      <c r="G100" s="21" t="n"/>
      <c r="H100" s="18" t="n"/>
      <c r="I100" s="22" t="n"/>
      <c r="J100" s="21" t="n"/>
      <c r="K100" s="18" t="n"/>
      <c r="L100" s="13">
        <f>IF($H100="","",IFERROR(VLOOKUP($H100,Assumptions!$A$5:$D$9,3,FALSE),""))</f>
        <v/>
      </c>
      <c r="M100" s="13">
        <f>IF(OR(NOT(ISNUMBER($I100)),NOT(ISNUMBER($L100))),"",IFERROR($I100*$L100,""))</f>
        <v/>
      </c>
      <c r="N100" s="24">
        <f>IF($A100="","",IF(COUNTIF($A$5:$A$154,$A100)&gt;1,"Review duplicate ID",IF(OR(NOT(ISNUMBER($B100)),NOT(ISNUMBER($C100)),NOT(ISNUMBER($D100)),NOT(ISNUMBER($E100))),"Review dates/times",IF(IFERROR($D100+$E100,0)&lt;=IFERROR($B100+$C100,0),"Review end time",IF(AND($K100="Confirmed",$J100=""),"Assign staff",IF(AND($H100&lt;&gt;"",$B100&lt;&gt;"",COUNTIFS($H$5:$H$154,$H100,$B$5:$B$154,$B100,$K$5:$K$154,"&lt;&gt;Canceled")&gt;IFERROR(VLOOKUP($H100,Assumptions!$A$5:$D$9,4,FALSE),999999)),"Review start capacity",IF(AND($J100&lt;&gt;"",$K100&lt;&gt;"Canceled",SUMPRODUCT(($J$5:$J$154=$J100)*($K$5:$K$154&lt;&gt;"Canceled")*(ROW($A$5:$A$154)&lt;&gt;ROW())*(IFERROR($B$5:$B$154+$C$5:$C$154,0)&lt;IFERROR($D100+$E100,0))*(IFERROR($D$5:$D$154+$E$5:$E$154,0)&gt;IFERROR($B100+$C100,0)))&gt;0),"Review assignment overlap","OK")))))))</f>
        <v/>
      </c>
      <c r="O100" s="21" t="n"/>
    </row>
    <row r="101" ht="33" customHeight="1">
      <c r="A101" s="18" t="n"/>
      <c r="B101" s="31" t="n"/>
      <c r="C101" s="20" t="n"/>
      <c r="D101" s="31" t="n"/>
      <c r="E101" s="20" t="n"/>
      <c r="F101" s="21" t="n"/>
      <c r="G101" s="21" t="n"/>
      <c r="H101" s="18" t="n"/>
      <c r="I101" s="22" t="n"/>
      <c r="J101" s="21" t="n"/>
      <c r="K101" s="18" t="n"/>
      <c r="L101" s="17">
        <f>IF($H101="","",IFERROR(VLOOKUP($H101,Assumptions!$A$5:$D$9,3,FALSE),""))</f>
        <v/>
      </c>
      <c r="M101" s="17">
        <f>IF(OR(NOT(ISNUMBER($I101)),NOT(ISNUMBER($L101))),"",IFERROR($I101*$L101,""))</f>
        <v/>
      </c>
      <c r="N101" s="23">
        <f>IF($A101="","",IF(COUNTIF($A$5:$A$154,$A101)&gt;1,"Review duplicate ID",IF(OR(NOT(ISNUMBER($B101)),NOT(ISNUMBER($C101)),NOT(ISNUMBER($D101)),NOT(ISNUMBER($E101))),"Review dates/times",IF(IFERROR($D101+$E101,0)&lt;=IFERROR($B101+$C101,0),"Review end time",IF(AND($K101="Confirmed",$J101=""),"Assign staff",IF(AND($H101&lt;&gt;"",$B101&lt;&gt;"",COUNTIFS($H$5:$H$154,$H101,$B$5:$B$154,$B101,$K$5:$K$154,"&lt;&gt;Canceled")&gt;IFERROR(VLOOKUP($H101,Assumptions!$A$5:$D$9,4,FALSE),999999)),"Review start capacity",IF(AND($J101&lt;&gt;"",$K101&lt;&gt;"Canceled",SUMPRODUCT(($J$5:$J$154=$J101)*($K$5:$K$154&lt;&gt;"Canceled")*(ROW($A$5:$A$154)&lt;&gt;ROW())*(IFERROR($B$5:$B$154+$C$5:$C$154,0)&lt;IFERROR($D101+$E101,0))*(IFERROR($D$5:$D$154+$E$5:$E$154,0)&gt;IFERROR($B101+$C101,0)))&gt;0),"Review assignment overlap","OK")))))))</f>
        <v/>
      </c>
      <c r="O101" s="21" t="n"/>
    </row>
    <row r="102" ht="33" customHeight="1">
      <c r="A102" s="18" t="n"/>
      <c r="B102" s="31" t="n"/>
      <c r="C102" s="20" t="n"/>
      <c r="D102" s="31" t="n"/>
      <c r="E102" s="20" t="n"/>
      <c r="F102" s="21" t="n"/>
      <c r="G102" s="21" t="n"/>
      <c r="H102" s="18" t="n"/>
      <c r="I102" s="22" t="n"/>
      <c r="J102" s="21" t="n"/>
      <c r="K102" s="18" t="n"/>
      <c r="L102" s="13">
        <f>IF($H102="","",IFERROR(VLOOKUP($H102,Assumptions!$A$5:$D$9,3,FALSE),""))</f>
        <v/>
      </c>
      <c r="M102" s="13">
        <f>IF(OR(NOT(ISNUMBER($I102)),NOT(ISNUMBER($L102))),"",IFERROR($I102*$L102,""))</f>
        <v/>
      </c>
      <c r="N102" s="24">
        <f>IF($A102="","",IF(COUNTIF($A$5:$A$154,$A102)&gt;1,"Review duplicate ID",IF(OR(NOT(ISNUMBER($B102)),NOT(ISNUMBER($C102)),NOT(ISNUMBER($D102)),NOT(ISNUMBER($E102))),"Review dates/times",IF(IFERROR($D102+$E102,0)&lt;=IFERROR($B102+$C102,0),"Review end time",IF(AND($K102="Confirmed",$J102=""),"Assign staff",IF(AND($H102&lt;&gt;"",$B102&lt;&gt;"",COUNTIFS($H$5:$H$154,$H102,$B$5:$B$154,$B102,$K$5:$K$154,"&lt;&gt;Canceled")&gt;IFERROR(VLOOKUP($H102,Assumptions!$A$5:$D$9,4,FALSE),999999)),"Review start capacity",IF(AND($J102&lt;&gt;"",$K102&lt;&gt;"Canceled",SUMPRODUCT(($J$5:$J$154=$J102)*($K$5:$K$154&lt;&gt;"Canceled")*(ROW($A$5:$A$154)&lt;&gt;ROW())*(IFERROR($B$5:$B$154+$C$5:$C$154,0)&lt;IFERROR($D102+$E102,0))*(IFERROR($D$5:$D$154+$E$5:$E$154,0)&gt;IFERROR($B102+$C102,0)))&gt;0),"Review assignment overlap","OK")))))))</f>
        <v/>
      </c>
      <c r="O102" s="21" t="n"/>
    </row>
    <row r="103" ht="33" customHeight="1">
      <c r="A103" s="18" t="n"/>
      <c r="B103" s="31" t="n"/>
      <c r="C103" s="20" t="n"/>
      <c r="D103" s="31" t="n"/>
      <c r="E103" s="20" t="n"/>
      <c r="F103" s="21" t="n"/>
      <c r="G103" s="21" t="n"/>
      <c r="H103" s="18" t="n"/>
      <c r="I103" s="22" t="n"/>
      <c r="J103" s="21" t="n"/>
      <c r="K103" s="18" t="n"/>
      <c r="L103" s="17">
        <f>IF($H103="","",IFERROR(VLOOKUP($H103,Assumptions!$A$5:$D$9,3,FALSE),""))</f>
        <v/>
      </c>
      <c r="M103" s="17">
        <f>IF(OR(NOT(ISNUMBER($I103)),NOT(ISNUMBER($L103))),"",IFERROR($I103*$L103,""))</f>
        <v/>
      </c>
      <c r="N103" s="23">
        <f>IF($A103="","",IF(COUNTIF($A$5:$A$154,$A103)&gt;1,"Review duplicate ID",IF(OR(NOT(ISNUMBER($B103)),NOT(ISNUMBER($C103)),NOT(ISNUMBER($D103)),NOT(ISNUMBER($E103))),"Review dates/times",IF(IFERROR($D103+$E103,0)&lt;=IFERROR($B103+$C103,0),"Review end time",IF(AND($K103="Confirmed",$J103=""),"Assign staff",IF(AND($H103&lt;&gt;"",$B103&lt;&gt;"",COUNTIFS($H$5:$H$154,$H103,$B$5:$B$154,$B103,$K$5:$K$154,"&lt;&gt;Canceled")&gt;IFERROR(VLOOKUP($H103,Assumptions!$A$5:$D$9,4,FALSE),999999)),"Review start capacity",IF(AND($J103&lt;&gt;"",$K103&lt;&gt;"Canceled",SUMPRODUCT(($J$5:$J$154=$J103)*($K$5:$K$154&lt;&gt;"Canceled")*(ROW($A$5:$A$154)&lt;&gt;ROW())*(IFERROR($B$5:$B$154+$C$5:$C$154,0)&lt;IFERROR($D103+$E103,0))*(IFERROR($D$5:$D$154+$E$5:$E$154,0)&gt;IFERROR($B103+$C103,0)))&gt;0),"Review assignment overlap","OK")))))))</f>
        <v/>
      </c>
      <c r="O103" s="21" t="n"/>
    </row>
    <row r="104" ht="33" customHeight="1">
      <c r="A104" s="18" t="n"/>
      <c r="B104" s="31" t="n"/>
      <c r="C104" s="20" t="n"/>
      <c r="D104" s="31" t="n"/>
      <c r="E104" s="20" t="n"/>
      <c r="F104" s="21" t="n"/>
      <c r="G104" s="21" t="n"/>
      <c r="H104" s="18" t="n"/>
      <c r="I104" s="22" t="n"/>
      <c r="J104" s="21" t="n"/>
      <c r="K104" s="18" t="n"/>
      <c r="L104" s="13">
        <f>IF($H104="","",IFERROR(VLOOKUP($H104,Assumptions!$A$5:$D$9,3,FALSE),""))</f>
        <v/>
      </c>
      <c r="M104" s="13">
        <f>IF(OR(NOT(ISNUMBER($I104)),NOT(ISNUMBER($L104))),"",IFERROR($I104*$L104,""))</f>
        <v/>
      </c>
      <c r="N104" s="24">
        <f>IF($A104="","",IF(COUNTIF($A$5:$A$154,$A104)&gt;1,"Review duplicate ID",IF(OR(NOT(ISNUMBER($B104)),NOT(ISNUMBER($C104)),NOT(ISNUMBER($D104)),NOT(ISNUMBER($E104))),"Review dates/times",IF(IFERROR($D104+$E104,0)&lt;=IFERROR($B104+$C104,0),"Review end time",IF(AND($K104="Confirmed",$J104=""),"Assign staff",IF(AND($H104&lt;&gt;"",$B104&lt;&gt;"",COUNTIFS($H$5:$H$154,$H104,$B$5:$B$154,$B104,$K$5:$K$154,"&lt;&gt;Canceled")&gt;IFERROR(VLOOKUP($H104,Assumptions!$A$5:$D$9,4,FALSE),999999)),"Review start capacity",IF(AND($J104&lt;&gt;"",$K104&lt;&gt;"Canceled",SUMPRODUCT(($J$5:$J$154=$J104)*($K$5:$K$154&lt;&gt;"Canceled")*(ROW($A$5:$A$154)&lt;&gt;ROW())*(IFERROR($B$5:$B$154+$C$5:$C$154,0)&lt;IFERROR($D104+$E104,0))*(IFERROR($D$5:$D$154+$E$5:$E$154,0)&gt;IFERROR($B104+$C104,0)))&gt;0),"Review assignment overlap","OK")))))))</f>
        <v/>
      </c>
      <c r="O104" s="21" t="n"/>
    </row>
    <row r="105" ht="33" customHeight="1">
      <c r="A105" s="18" t="n"/>
      <c r="B105" s="31" t="n"/>
      <c r="C105" s="20" t="n"/>
      <c r="D105" s="31" t="n"/>
      <c r="E105" s="20" t="n"/>
      <c r="F105" s="21" t="n"/>
      <c r="G105" s="21" t="n"/>
      <c r="H105" s="18" t="n"/>
      <c r="I105" s="22" t="n"/>
      <c r="J105" s="21" t="n"/>
      <c r="K105" s="18" t="n"/>
      <c r="L105" s="17">
        <f>IF($H105="","",IFERROR(VLOOKUP($H105,Assumptions!$A$5:$D$9,3,FALSE),""))</f>
        <v/>
      </c>
      <c r="M105" s="17">
        <f>IF(OR(NOT(ISNUMBER($I105)),NOT(ISNUMBER($L105))),"",IFERROR($I105*$L105,""))</f>
        <v/>
      </c>
      <c r="N105" s="23">
        <f>IF($A105="","",IF(COUNTIF($A$5:$A$154,$A105)&gt;1,"Review duplicate ID",IF(OR(NOT(ISNUMBER($B105)),NOT(ISNUMBER($C105)),NOT(ISNUMBER($D105)),NOT(ISNUMBER($E105))),"Review dates/times",IF(IFERROR($D105+$E105,0)&lt;=IFERROR($B105+$C105,0),"Review end time",IF(AND($K105="Confirmed",$J105=""),"Assign staff",IF(AND($H105&lt;&gt;"",$B105&lt;&gt;"",COUNTIFS($H$5:$H$154,$H105,$B$5:$B$154,$B105,$K$5:$K$154,"&lt;&gt;Canceled")&gt;IFERROR(VLOOKUP($H105,Assumptions!$A$5:$D$9,4,FALSE),999999)),"Review start capacity",IF(AND($J105&lt;&gt;"",$K105&lt;&gt;"Canceled",SUMPRODUCT(($J$5:$J$154=$J105)*($K$5:$K$154&lt;&gt;"Canceled")*(ROW($A$5:$A$154)&lt;&gt;ROW())*(IFERROR($B$5:$B$154+$C$5:$C$154,0)&lt;IFERROR($D105+$E105,0))*(IFERROR($D$5:$D$154+$E$5:$E$154,0)&gt;IFERROR($B105+$C105,0)))&gt;0),"Review assignment overlap","OK")))))))</f>
        <v/>
      </c>
      <c r="O105" s="21" t="n"/>
    </row>
    <row r="106" ht="33" customHeight="1">
      <c r="A106" s="18" t="n"/>
      <c r="B106" s="31" t="n"/>
      <c r="C106" s="20" t="n"/>
      <c r="D106" s="31" t="n"/>
      <c r="E106" s="20" t="n"/>
      <c r="F106" s="21" t="n"/>
      <c r="G106" s="21" t="n"/>
      <c r="H106" s="18" t="n"/>
      <c r="I106" s="22" t="n"/>
      <c r="J106" s="21" t="n"/>
      <c r="K106" s="18" t="n"/>
      <c r="L106" s="13">
        <f>IF($H106="","",IFERROR(VLOOKUP($H106,Assumptions!$A$5:$D$9,3,FALSE),""))</f>
        <v/>
      </c>
      <c r="M106" s="13">
        <f>IF(OR(NOT(ISNUMBER($I106)),NOT(ISNUMBER($L106))),"",IFERROR($I106*$L106,""))</f>
        <v/>
      </c>
      <c r="N106" s="24">
        <f>IF($A106="","",IF(COUNTIF($A$5:$A$154,$A106)&gt;1,"Review duplicate ID",IF(OR(NOT(ISNUMBER($B106)),NOT(ISNUMBER($C106)),NOT(ISNUMBER($D106)),NOT(ISNUMBER($E106))),"Review dates/times",IF(IFERROR($D106+$E106,0)&lt;=IFERROR($B106+$C106,0),"Review end time",IF(AND($K106="Confirmed",$J106=""),"Assign staff",IF(AND($H106&lt;&gt;"",$B106&lt;&gt;"",COUNTIFS($H$5:$H$154,$H106,$B$5:$B$154,$B106,$K$5:$K$154,"&lt;&gt;Canceled")&gt;IFERROR(VLOOKUP($H106,Assumptions!$A$5:$D$9,4,FALSE),999999)),"Review start capacity",IF(AND($J106&lt;&gt;"",$K106&lt;&gt;"Canceled",SUMPRODUCT(($J$5:$J$154=$J106)*($K$5:$K$154&lt;&gt;"Canceled")*(ROW($A$5:$A$154)&lt;&gt;ROW())*(IFERROR($B$5:$B$154+$C$5:$C$154,0)&lt;IFERROR($D106+$E106,0))*(IFERROR($D$5:$D$154+$E$5:$E$154,0)&gt;IFERROR($B106+$C106,0)))&gt;0),"Review assignment overlap","OK")))))))</f>
        <v/>
      </c>
      <c r="O106" s="21" t="n"/>
    </row>
    <row r="107" ht="33" customHeight="1">
      <c r="A107" s="18" t="n"/>
      <c r="B107" s="31" t="n"/>
      <c r="C107" s="20" t="n"/>
      <c r="D107" s="31" t="n"/>
      <c r="E107" s="20" t="n"/>
      <c r="F107" s="21" t="n"/>
      <c r="G107" s="21" t="n"/>
      <c r="H107" s="18" t="n"/>
      <c r="I107" s="22" t="n"/>
      <c r="J107" s="21" t="n"/>
      <c r="K107" s="18" t="n"/>
      <c r="L107" s="17">
        <f>IF($H107="","",IFERROR(VLOOKUP($H107,Assumptions!$A$5:$D$9,3,FALSE),""))</f>
        <v/>
      </c>
      <c r="M107" s="17">
        <f>IF(OR(NOT(ISNUMBER($I107)),NOT(ISNUMBER($L107))),"",IFERROR($I107*$L107,""))</f>
        <v/>
      </c>
      <c r="N107" s="23">
        <f>IF($A107="","",IF(COUNTIF($A$5:$A$154,$A107)&gt;1,"Review duplicate ID",IF(OR(NOT(ISNUMBER($B107)),NOT(ISNUMBER($C107)),NOT(ISNUMBER($D107)),NOT(ISNUMBER($E107))),"Review dates/times",IF(IFERROR($D107+$E107,0)&lt;=IFERROR($B107+$C107,0),"Review end time",IF(AND($K107="Confirmed",$J107=""),"Assign staff",IF(AND($H107&lt;&gt;"",$B107&lt;&gt;"",COUNTIFS($H$5:$H$154,$H107,$B$5:$B$154,$B107,$K$5:$K$154,"&lt;&gt;Canceled")&gt;IFERROR(VLOOKUP($H107,Assumptions!$A$5:$D$9,4,FALSE),999999)),"Review start capacity",IF(AND($J107&lt;&gt;"",$K107&lt;&gt;"Canceled",SUMPRODUCT(($J$5:$J$154=$J107)*($K$5:$K$154&lt;&gt;"Canceled")*(ROW($A$5:$A$154)&lt;&gt;ROW())*(IFERROR($B$5:$B$154+$C$5:$C$154,0)&lt;IFERROR($D107+$E107,0))*(IFERROR($D$5:$D$154+$E$5:$E$154,0)&gt;IFERROR($B107+$C107,0)))&gt;0),"Review assignment overlap","OK")))))))</f>
        <v/>
      </c>
      <c r="O107" s="21" t="n"/>
    </row>
    <row r="108" ht="33" customHeight="1">
      <c r="A108" s="18" t="n"/>
      <c r="B108" s="31" t="n"/>
      <c r="C108" s="20" t="n"/>
      <c r="D108" s="31" t="n"/>
      <c r="E108" s="20" t="n"/>
      <c r="F108" s="21" t="n"/>
      <c r="G108" s="21" t="n"/>
      <c r="H108" s="18" t="n"/>
      <c r="I108" s="22" t="n"/>
      <c r="J108" s="21" t="n"/>
      <c r="K108" s="18" t="n"/>
      <c r="L108" s="13">
        <f>IF($H108="","",IFERROR(VLOOKUP($H108,Assumptions!$A$5:$D$9,3,FALSE),""))</f>
        <v/>
      </c>
      <c r="M108" s="13">
        <f>IF(OR(NOT(ISNUMBER($I108)),NOT(ISNUMBER($L108))),"",IFERROR($I108*$L108,""))</f>
        <v/>
      </c>
      <c r="N108" s="24">
        <f>IF($A108="","",IF(COUNTIF($A$5:$A$154,$A108)&gt;1,"Review duplicate ID",IF(OR(NOT(ISNUMBER($B108)),NOT(ISNUMBER($C108)),NOT(ISNUMBER($D108)),NOT(ISNUMBER($E108))),"Review dates/times",IF(IFERROR($D108+$E108,0)&lt;=IFERROR($B108+$C108,0),"Review end time",IF(AND($K108="Confirmed",$J108=""),"Assign staff",IF(AND($H108&lt;&gt;"",$B108&lt;&gt;"",COUNTIFS($H$5:$H$154,$H108,$B$5:$B$154,$B108,$K$5:$K$154,"&lt;&gt;Canceled")&gt;IFERROR(VLOOKUP($H108,Assumptions!$A$5:$D$9,4,FALSE),999999)),"Review start capacity",IF(AND($J108&lt;&gt;"",$K108&lt;&gt;"Canceled",SUMPRODUCT(($J$5:$J$154=$J108)*($K$5:$K$154&lt;&gt;"Canceled")*(ROW($A$5:$A$154)&lt;&gt;ROW())*(IFERROR($B$5:$B$154+$C$5:$C$154,0)&lt;IFERROR($D108+$E108,0))*(IFERROR($D$5:$D$154+$E$5:$E$154,0)&gt;IFERROR($B108+$C108,0)))&gt;0),"Review assignment overlap","OK")))))))</f>
        <v/>
      </c>
      <c r="O108" s="21" t="n"/>
    </row>
    <row r="109" ht="33" customHeight="1">
      <c r="A109" s="18" t="n"/>
      <c r="B109" s="31" t="n"/>
      <c r="C109" s="20" t="n"/>
      <c r="D109" s="31" t="n"/>
      <c r="E109" s="20" t="n"/>
      <c r="F109" s="21" t="n"/>
      <c r="G109" s="21" t="n"/>
      <c r="H109" s="18" t="n"/>
      <c r="I109" s="22" t="n"/>
      <c r="J109" s="21" t="n"/>
      <c r="K109" s="18" t="n"/>
      <c r="L109" s="17">
        <f>IF($H109="","",IFERROR(VLOOKUP($H109,Assumptions!$A$5:$D$9,3,FALSE),""))</f>
        <v/>
      </c>
      <c r="M109" s="17">
        <f>IF(OR(NOT(ISNUMBER($I109)),NOT(ISNUMBER($L109))),"",IFERROR($I109*$L109,""))</f>
        <v/>
      </c>
      <c r="N109" s="23">
        <f>IF($A109="","",IF(COUNTIF($A$5:$A$154,$A109)&gt;1,"Review duplicate ID",IF(OR(NOT(ISNUMBER($B109)),NOT(ISNUMBER($C109)),NOT(ISNUMBER($D109)),NOT(ISNUMBER($E109))),"Review dates/times",IF(IFERROR($D109+$E109,0)&lt;=IFERROR($B109+$C109,0),"Review end time",IF(AND($K109="Confirmed",$J109=""),"Assign staff",IF(AND($H109&lt;&gt;"",$B109&lt;&gt;"",COUNTIFS($H$5:$H$154,$H109,$B$5:$B$154,$B109,$K$5:$K$154,"&lt;&gt;Canceled")&gt;IFERROR(VLOOKUP($H109,Assumptions!$A$5:$D$9,4,FALSE),999999)),"Review start capacity",IF(AND($J109&lt;&gt;"",$K109&lt;&gt;"Canceled",SUMPRODUCT(($J$5:$J$154=$J109)*($K$5:$K$154&lt;&gt;"Canceled")*(ROW($A$5:$A$154)&lt;&gt;ROW())*(IFERROR($B$5:$B$154+$C$5:$C$154,0)&lt;IFERROR($D109+$E109,0))*(IFERROR($D$5:$D$154+$E$5:$E$154,0)&gt;IFERROR($B109+$C109,0)))&gt;0),"Review assignment overlap","OK")))))))</f>
        <v/>
      </c>
      <c r="O109" s="21" t="n"/>
    </row>
    <row r="110" ht="33" customHeight="1">
      <c r="A110" s="18" t="n"/>
      <c r="B110" s="31" t="n"/>
      <c r="C110" s="20" t="n"/>
      <c r="D110" s="31" t="n"/>
      <c r="E110" s="20" t="n"/>
      <c r="F110" s="21" t="n"/>
      <c r="G110" s="21" t="n"/>
      <c r="H110" s="18" t="n"/>
      <c r="I110" s="22" t="n"/>
      <c r="J110" s="21" t="n"/>
      <c r="K110" s="18" t="n"/>
      <c r="L110" s="13">
        <f>IF($H110="","",IFERROR(VLOOKUP($H110,Assumptions!$A$5:$D$9,3,FALSE),""))</f>
        <v/>
      </c>
      <c r="M110" s="13">
        <f>IF(OR(NOT(ISNUMBER($I110)),NOT(ISNUMBER($L110))),"",IFERROR($I110*$L110,""))</f>
        <v/>
      </c>
      <c r="N110" s="24">
        <f>IF($A110="","",IF(COUNTIF($A$5:$A$154,$A110)&gt;1,"Review duplicate ID",IF(OR(NOT(ISNUMBER($B110)),NOT(ISNUMBER($C110)),NOT(ISNUMBER($D110)),NOT(ISNUMBER($E110))),"Review dates/times",IF(IFERROR($D110+$E110,0)&lt;=IFERROR($B110+$C110,0),"Review end time",IF(AND($K110="Confirmed",$J110=""),"Assign staff",IF(AND($H110&lt;&gt;"",$B110&lt;&gt;"",COUNTIFS($H$5:$H$154,$H110,$B$5:$B$154,$B110,$K$5:$K$154,"&lt;&gt;Canceled")&gt;IFERROR(VLOOKUP($H110,Assumptions!$A$5:$D$9,4,FALSE),999999)),"Review start capacity",IF(AND($J110&lt;&gt;"",$K110&lt;&gt;"Canceled",SUMPRODUCT(($J$5:$J$154=$J110)*($K$5:$K$154&lt;&gt;"Canceled")*(ROW($A$5:$A$154)&lt;&gt;ROW())*(IFERROR($B$5:$B$154+$C$5:$C$154,0)&lt;IFERROR($D110+$E110,0))*(IFERROR($D$5:$D$154+$E$5:$E$154,0)&gt;IFERROR($B110+$C110,0)))&gt;0),"Review assignment overlap","OK")))))))</f>
        <v/>
      </c>
      <c r="O110" s="21" t="n"/>
    </row>
    <row r="111" ht="33" customHeight="1">
      <c r="A111" s="18" t="n"/>
      <c r="B111" s="31" t="n"/>
      <c r="C111" s="20" t="n"/>
      <c r="D111" s="31" t="n"/>
      <c r="E111" s="20" t="n"/>
      <c r="F111" s="21" t="n"/>
      <c r="G111" s="21" t="n"/>
      <c r="H111" s="18" t="n"/>
      <c r="I111" s="22" t="n"/>
      <c r="J111" s="21" t="n"/>
      <c r="K111" s="18" t="n"/>
      <c r="L111" s="17">
        <f>IF($H111="","",IFERROR(VLOOKUP($H111,Assumptions!$A$5:$D$9,3,FALSE),""))</f>
        <v/>
      </c>
      <c r="M111" s="17">
        <f>IF(OR(NOT(ISNUMBER($I111)),NOT(ISNUMBER($L111))),"",IFERROR($I111*$L111,""))</f>
        <v/>
      </c>
      <c r="N111" s="23">
        <f>IF($A111="","",IF(COUNTIF($A$5:$A$154,$A111)&gt;1,"Review duplicate ID",IF(OR(NOT(ISNUMBER($B111)),NOT(ISNUMBER($C111)),NOT(ISNUMBER($D111)),NOT(ISNUMBER($E111))),"Review dates/times",IF(IFERROR($D111+$E111,0)&lt;=IFERROR($B111+$C111,0),"Review end time",IF(AND($K111="Confirmed",$J111=""),"Assign staff",IF(AND($H111&lt;&gt;"",$B111&lt;&gt;"",COUNTIFS($H$5:$H$154,$H111,$B$5:$B$154,$B111,$K$5:$K$154,"&lt;&gt;Canceled")&gt;IFERROR(VLOOKUP($H111,Assumptions!$A$5:$D$9,4,FALSE),999999)),"Review start capacity",IF(AND($J111&lt;&gt;"",$K111&lt;&gt;"Canceled",SUMPRODUCT(($J$5:$J$154=$J111)*($K$5:$K$154&lt;&gt;"Canceled")*(ROW($A$5:$A$154)&lt;&gt;ROW())*(IFERROR($B$5:$B$154+$C$5:$C$154,0)&lt;IFERROR($D111+$E111,0))*(IFERROR($D$5:$D$154+$E$5:$E$154,0)&gt;IFERROR($B111+$C111,0)))&gt;0),"Review assignment overlap","OK")))))))</f>
        <v/>
      </c>
      <c r="O111" s="21" t="n"/>
    </row>
    <row r="112" ht="33" customHeight="1">
      <c r="A112" s="18" t="n"/>
      <c r="B112" s="31" t="n"/>
      <c r="C112" s="20" t="n"/>
      <c r="D112" s="31" t="n"/>
      <c r="E112" s="20" t="n"/>
      <c r="F112" s="21" t="n"/>
      <c r="G112" s="21" t="n"/>
      <c r="H112" s="18" t="n"/>
      <c r="I112" s="22" t="n"/>
      <c r="J112" s="21" t="n"/>
      <c r="K112" s="18" t="n"/>
      <c r="L112" s="13">
        <f>IF($H112="","",IFERROR(VLOOKUP($H112,Assumptions!$A$5:$D$9,3,FALSE),""))</f>
        <v/>
      </c>
      <c r="M112" s="13">
        <f>IF(OR(NOT(ISNUMBER($I112)),NOT(ISNUMBER($L112))),"",IFERROR($I112*$L112,""))</f>
        <v/>
      </c>
      <c r="N112" s="24">
        <f>IF($A112="","",IF(COUNTIF($A$5:$A$154,$A112)&gt;1,"Review duplicate ID",IF(OR(NOT(ISNUMBER($B112)),NOT(ISNUMBER($C112)),NOT(ISNUMBER($D112)),NOT(ISNUMBER($E112))),"Review dates/times",IF(IFERROR($D112+$E112,0)&lt;=IFERROR($B112+$C112,0),"Review end time",IF(AND($K112="Confirmed",$J112=""),"Assign staff",IF(AND($H112&lt;&gt;"",$B112&lt;&gt;"",COUNTIFS($H$5:$H$154,$H112,$B$5:$B$154,$B112,$K$5:$K$154,"&lt;&gt;Canceled")&gt;IFERROR(VLOOKUP($H112,Assumptions!$A$5:$D$9,4,FALSE),999999)),"Review start capacity",IF(AND($J112&lt;&gt;"",$K112&lt;&gt;"Canceled",SUMPRODUCT(($J$5:$J$154=$J112)*($K$5:$K$154&lt;&gt;"Canceled")*(ROW($A$5:$A$154)&lt;&gt;ROW())*(IFERROR($B$5:$B$154+$C$5:$C$154,0)&lt;IFERROR($D112+$E112,0))*(IFERROR($D$5:$D$154+$E$5:$E$154,0)&gt;IFERROR($B112+$C112,0)))&gt;0),"Review assignment overlap","OK")))))))</f>
        <v/>
      </c>
      <c r="O112" s="21" t="n"/>
    </row>
    <row r="113" ht="33" customHeight="1">
      <c r="A113" s="18" t="n"/>
      <c r="B113" s="31" t="n"/>
      <c r="C113" s="20" t="n"/>
      <c r="D113" s="31" t="n"/>
      <c r="E113" s="20" t="n"/>
      <c r="F113" s="21" t="n"/>
      <c r="G113" s="21" t="n"/>
      <c r="H113" s="18" t="n"/>
      <c r="I113" s="22" t="n"/>
      <c r="J113" s="21" t="n"/>
      <c r="K113" s="18" t="n"/>
      <c r="L113" s="17">
        <f>IF($H113="","",IFERROR(VLOOKUP($H113,Assumptions!$A$5:$D$9,3,FALSE),""))</f>
        <v/>
      </c>
      <c r="M113" s="17">
        <f>IF(OR(NOT(ISNUMBER($I113)),NOT(ISNUMBER($L113))),"",IFERROR($I113*$L113,""))</f>
        <v/>
      </c>
      <c r="N113" s="23">
        <f>IF($A113="","",IF(COUNTIF($A$5:$A$154,$A113)&gt;1,"Review duplicate ID",IF(OR(NOT(ISNUMBER($B113)),NOT(ISNUMBER($C113)),NOT(ISNUMBER($D113)),NOT(ISNUMBER($E113))),"Review dates/times",IF(IFERROR($D113+$E113,0)&lt;=IFERROR($B113+$C113,0),"Review end time",IF(AND($K113="Confirmed",$J113=""),"Assign staff",IF(AND($H113&lt;&gt;"",$B113&lt;&gt;"",COUNTIFS($H$5:$H$154,$H113,$B$5:$B$154,$B113,$K$5:$K$154,"&lt;&gt;Canceled")&gt;IFERROR(VLOOKUP($H113,Assumptions!$A$5:$D$9,4,FALSE),999999)),"Review start capacity",IF(AND($J113&lt;&gt;"",$K113&lt;&gt;"Canceled",SUMPRODUCT(($J$5:$J$154=$J113)*($K$5:$K$154&lt;&gt;"Canceled")*(ROW($A$5:$A$154)&lt;&gt;ROW())*(IFERROR($B$5:$B$154+$C$5:$C$154,0)&lt;IFERROR($D113+$E113,0))*(IFERROR($D$5:$D$154+$E$5:$E$154,0)&gt;IFERROR($B113+$C113,0)))&gt;0),"Review assignment overlap","OK")))))))</f>
        <v/>
      </c>
      <c r="O113" s="21" t="n"/>
    </row>
    <row r="114" ht="33" customHeight="1">
      <c r="A114" s="18" t="n"/>
      <c r="B114" s="31" t="n"/>
      <c r="C114" s="20" t="n"/>
      <c r="D114" s="31" t="n"/>
      <c r="E114" s="20" t="n"/>
      <c r="F114" s="21" t="n"/>
      <c r="G114" s="21" t="n"/>
      <c r="H114" s="18" t="n"/>
      <c r="I114" s="22" t="n"/>
      <c r="J114" s="21" t="n"/>
      <c r="K114" s="18" t="n"/>
      <c r="L114" s="13">
        <f>IF($H114="","",IFERROR(VLOOKUP($H114,Assumptions!$A$5:$D$9,3,FALSE),""))</f>
        <v/>
      </c>
      <c r="M114" s="13">
        <f>IF(OR(NOT(ISNUMBER($I114)),NOT(ISNUMBER($L114))),"",IFERROR($I114*$L114,""))</f>
        <v/>
      </c>
      <c r="N114" s="24">
        <f>IF($A114="","",IF(COUNTIF($A$5:$A$154,$A114)&gt;1,"Review duplicate ID",IF(OR(NOT(ISNUMBER($B114)),NOT(ISNUMBER($C114)),NOT(ISNUMBER($D114)),NOT(ISNUMBER($E114))),"Review dates/times",IF(IFERROR($D114+$E114,0)&lt;=IFERROR($B114+$C114,0),"Review end time",IF(AND($K114="Confirmed",$J114=""),"Assign staff",IF(AND($H114&lt;&gt;"",$B114&lt;&gt;"",COUNTIFS($H$5:$H$154,$H114,$B$5:$B$154,$B114,$K$5:$K$154,"&lt;&gt;Canceled")&gt;IFERROR(VLOOKUP($H114,Assumptions!$A$5:$D$9,4,FALSE),999999)),"Review start capacity",IF(AND($J114&lt;&gt;"",$K114&lt;&gt;"Canceled",SUMPRODUCT(($J$5:$J$154=$J114)*($K$5:$K$154&lt;&gt;"Canceled")*(ROW($A$5:$A$154)&lt;&gt;ROW())*(IFERROR($B$5:$B$154+$C$5:$C$154,0)&lt;IFERROR($D114+$E114,0))*(IFERROR($D$5:$D$154+$E$5:$E$154,0)&gt;IFERROR($B114+$C114,0)))&gt;0),"Review assignment overlap","OK")))))))</f>
        <v/>
      </c>
      <c r="O114" s="21" t="n"/>
    </row>
    <row r="115" ht="33" customHeight="1">
      <c r="A115" s="18" t="n"/>
      <c r="B115" s="31" t="n"/>
      <c r="C115" s="20" t="n"/>
      <c r="D115" s="31" t="n"/>
      <c r="E115" s="20" t="n"/>
      <c r="F115" s="21" t="n"/>
      <c r="G115" s="21" t="n"/>
      <c r="H115" s="18" t="n"/>
      <c r="I115" s="22" t="n"/>
      <c r="J115" s="21" t="n"/>
      <c r="K115" s="18" t="n"/>
      <c r="L115" s="17">
        <f>IF($H115="","",IFERROR(VLOOKUP($H115,Assumptions!$A$5:$D$9,3,FALSE),""))</f>
        <v/>
      </c>
      <c r="M115" s="17">
        <f>IF(OR(NOT(ISNUMBER($I115)),NOT(ISNUMBER($L115))),"",IFERROR($I115*$L115,""))</f>
        <v/>
      </c>
      <c r="N115" s="23">
        <f>IF($A115="","",IF(COUNTIF($A$5:$A$154,$A115)&gt;1,"Review duplicate ID",IF(OR(NOT(ISNUMBER($B115)),NOT(ISNUMBER($C115)),NOT(ISNUMBER($D115)),NOT(ISNUMBER($E115))),"Review dates/times",IF(IFERROR($D115+$E115,0)&lt;=IFERROR($B115+$C115,0),"Review end time",IF(AND($K115="Confirmed",$J115=""),"Assign staff",IF(AND($H115&lt;&gt;"",$B115&lt;&gt;"",COUNTIFS($H$5:$H$154,$H115,$B$5:$B$154,$B115,$K$5:$K$154,"&lt;&gt;Canceled")&gt;IFERROR(VLOOKUP($H115,Assumptions!$A$5:$D$9,4,FALSE),999999)),"Review start capacity",IF(AND($J115&lt;&gt;"",$K115&lt;&gt;"Canceled",SUMPRODUCT(($J$5:$J$154=$J115)*($K$5:$K$154&lt;&gt;"Canceled")*(ROW($A$5:$A$154)&lt;&gt;ROW())*(IFERROR($B$5:$B$154+$C$5:$C$154,0)&lt;IFERROR($D115+$E115,0))*(IFERROR($D$5:$D$154+$E$5:$E$154,0)&gt;IFERROR($B115+$C115,0)))&gt;0),"Review assignment overlap","OK")))))))</f>
        <v/>
      </c>
      <c r="O115" s="21" t="n"/>
    </row>
    <row r="116" ht="33" customHeight="1">
      <c r="A116" s="18" t="n"/>
      <c r="B116" s="31" t="n"/>
      <c r="C116" s="20" t="n"/>
      <c r="D116" s="31" t="n"/>
      <c r="E116" s="20" t="n"/>
      <c r="F116" s="21" t="n"/>
      <c r="G116" s="21" t="n"/>
      <c r="H116" s="18" t="n"/>
      <c r="I116" s="22" t="n"/>
      <c r="J116" s="21" t="n"/>
      <c r="K116" s="18" t="n"/>
      <c r="L116" s="13">
        <f>IF($H116="","",IFERROR(VLOOKUP($H116,Assumptions!$A$5:$D$9,3,FALSE),""))</f>
        <v/>
      </c>
      <c r="M116" s="13">
        <f>IF(OR(NOT(ISNUMBER($I116)),NOT(ISNUMBER($L116))),"",IFERROR($I116*$L116,""))</f>
        <v/>
      </c>
      <c r="N116" s="24">
        <f>IF($A116="","",IF(COUNTIF($A$5:$A$154,$A116)&gt;1,"Review duplicate ID",IF(OR(NOT(ISNUMBER($B116)),NOT(ISNUMBER($C116)),NOT(ISNUMBER($D116)),NOT(ISNUMBER($E116))),"Review dates/times",IF(IFERROR($D116+$E116,0)&lt;=IFERROR($B116+$C116,0),"Review end time",IF(AND($K116="Confirmed",$J116=""),"Assign staff",IF(AND($H116&lt;&gt;"",$B116&lt;&gt;"",COUNTIFS($H$5:$H$154,$H116,$B$5:$B$154,$B116,$K$5:$K$154,"&lt;&gt;Canceled")&gt;IFERROR(VLOOKUP($H116,Assumptions!$A$5:$D$9,4,FALSE),999999)),"Review start capacity",IF(AND($J116&lt;&gt;"",$K116&lt;&gt;"Canceled",SUMPRODUCT(($J$5:$J$154=$J116)*($K$5:$K$154&lt;&gt;"Canceled")*(ROW($A$5:$A$154)&lt;&gt;ROW())*(IFERROR($B$5:$B$154+$C$5:$C$154,0)&lt;IFERROR($D116+$E116,0))*(IFERROR($D$5:$D$154+$E$5:$E$154,0)&gt;IFERROR($B116+$C116,0)))&gt;0),"Review assignment overlap","OK")))))))</f>
        <v/>
      </c>
      <c r="O116" s="21" t="n"/>
    </row>
    <row r="117" ht="33" customHeight="1">
      <c r="A117" s="18" t="n"/>
      <c r="B117" s="31" t="n"/>
      <c r="C117" s="20" t="n"/>
      <c r="D117" s="31" t="n"/>
      <c r="E117" s="20" t="n"/>
      <c r="F117" s="21" t="n"/>
      <c r="G117" s="21" t="n"/>
      <c r="H117" s="18" t="n"/>
      <c r="I117" s="22" t="n"/>
      <c r="J117" s="21" t="n"/>
      <c r="K117" s="18" t="n"/>
      <c r="L117" s="17">
        <f>IF($H117="","",IFERROR(VLOOKUP($H117,Assumptions!$A$5:$D$9,3,FALSE),""))</f>
        <v/>
      </c>
      <c r="M117" s="17">
        <f>IF(OR(NOT(ISNUMBER($I117)),NOT(ISNUMBER($L117))),"",IFERROR($I117*$L117,""))</f>
        <v/>
      </c>
      <c r="N117" s="23">
        <f>IF($A117="","",IF(COUNTIF($A$5:$A$154,$A117)&gt;1,"Review duplicate ID",IF(OR(NOT(ISNUMBER($B117)),NOT(ISNUMBER($C117)),NOT(ISNUMBER($D117)),NOT(ISNUMBER($E117))),"Review dates/times",IF(IFERROR($D117+$E117,0)&lt;=IFERROR($B117+$C117,0),"Review end time",IF(AND($K117="Confirmed",$J117=""),"Assign staff",IF(AND($H117&lt;&gt;"",$B117&lt;&gt;"",COUNTIFS($H$5:$H$154,$H117,$B$5:$B$154,$B117,$K$5:$K$154,"&lt;&gt;Canceled")&gt;IFERROR(VLOOKUP($H117,Assumptions!$A$5:$D$9,4,FALSE),999999)),"Review start capacity",IF(AND($J117&lt;&gt;"",$K117&lt;&gt;"Canceled",SUMPRODUCT(($J$5:$J$154=$J117)*($K$5:$K$154&lt;&gt;"Canceled")*(ROW($A$5:$A$154)&lt;&gt;ROW())*(IFERROR($B$5:$B$154+$C$5:$C$154,0)&lt;IFERROR($D117+$E117,0))*(IFERROR($D$5:$D$154+$E$5:$E$154,0)&gt;IFERROR($B117+$C117,0)))&gt;0),"Review assignment overlap","OK")))))))</f>
        <v/>
      </c>
      <c r="O117" s="21" t="n"/>
    </row>
    <row r="118" ht="33" customHeight="1">
      <c r="A118" s="18" t="n"/>
      <c r="B118" s="31" t="n"/>
      <c r="C118" s="20" t="n"/>
      <c r="D118" s="31" t="n"/>
      <c r="E118" s="20" t="n"/>
      <c r="F118" s="21" t="n"/>
      <c r="G118" s="21" t="n"/>
      <c r="H118" s="18" t="n"/>
      <c r="I118" s="22" t="n"/>
      <c r="J118" s="21" t="n"/>
      <c r="K118" s="18" t="n"/>
      <c r="L118" s="13">
        <f>IF($H118="","",IFERROR(VLOOKUP($H118,Assumptions!$A$5:$D$9,3,FALSE),""))</f>
        <v/>
      </c>
      <c r="M118" s="13">
        <f>IF(OR(NOT(ISNUMBER($I118)),NOT(ISNUMBER($L118))),"",IFERROR($I118*$L118,""))</f>
        <v/>
      </c>
      <c r="N118" s="24">
        <f>IF($A118="","",IF(COUNTIF($A$5:$A$154,$A118)&gt;1,"Review duplicate ID",IF(OR(NOT(ISNUMBER($B118)),NOT(ISNUMBER($C118)),NOT(ISNUMBER($D118)),NOT(ISNUMBER($E118))),"Review dates/times",IF(IFERROR($D118+$E118,0)&lt;=IFERROR($B118+$C118,0),"Review end time",IF(AND($K118="Confirmed",$J118=""),"Assign staff",IF(AND($H118&lt;&gt;"",$B118&lt;&gt;"",COUNTIFS($H$5:$H$154,$H118,$B$5:$B$154,$B118,$K$5:$K$154,"&lt;&gt;Canceled")&gt;IFERROR(VLOOKUP($H118,Assumptions!$A$5:$D$9,4,FALSE),999999)),"Review start capacity",IF(AND($J118&lt;&gt;"",$K118&lt;&gt;"Canceled",SUMPRODUCT(($J$5:$J$154=$J118)*($K$5:$K$154&lt;&gt;"Canceled")*(ROW($A$5:$A$154)&lt;&gt;ROW())*(IFERROR($B$5:$B$154+$C$5:$C$154,0)&lt;IFERROR($D118+$E118,0))*(IFERROR($D$5:$D$154+$E$5:$E$154,0)&gt;IFERROR($B118+$C118,0)))&gt;0),"Review assignment overlap","OK")))))))</f>
        <v/>
      </c>
      <c r="O118" s="21" t="n"/>
    </row>
    <row r="119" ht="33" customHeight="1">
      <c r="A119" s="18" t="n"/>
      <c r="B119" s="31" t="n"/>
      <c r="C119" s="20" t="n"/>
      <c r="D119" s="31" t="n"/>
      <c r="E119" s="20" t="n"/>
      <c r="F119" s="21" t="n"/>
      <c r="G119" s="21" t="n"/>
      <c r="H119" s="18" t="n"/>
      <c r="I119" s="22" t="n"/>
      <c r="J119" s="21" t="n"/>
      <c r="K119" s="18" t="n"/>
      <c r="L119" s="17">
        <f>IF($H119="","",IFERROR(VLOOKUP($H119,Assumptions!$A$5:$D$9,3,FALSE),""))</f>
        <v/>
      </c>
      <c r="M119" s="17">
        <f>IF(OR(NOT(ISNUMBER($I119)),NOT(ISNUMBER($L119))),"",IFERROR($I119*$L119,""))</f>
        <v/>
      </c>
      <c r="N119" s="23">
        <f>IF($A119="","",IF(COUNTIF($A$5:$A$154,$A119)&gt;1,"Review duplicate ID",IF(OR(NOT(ISNUMBER($B119)),NOT(ISNUMBER($C119)),NOT(ISNUMBER($D119)),NOT(ISNUMBER($E119))),"Review dates/times",IF(IFERROR($D119+$E119,0)&lt;=IFERROR($B119+$C119,0),"Review end time",IF(AND($K119="Confirmed",$J119=""),"Assign staff",IF(AND($H119&lt;&gt;"",$B119&lt;&gt;"",COUNTIFS($H$5:$H$154,$H119,$B$5:$B$154,$B119,$K$5:$K$154,"&lt;&gt;Canceled")&gt;IFERROR(VLOOKUP($H119,Assumptions!$A$5:$D$9,4,FALSE),999999)),"Review start capacity",IF(AND($J119&lt;&gt;"",$K119&lt;&gt;"Canceled",SUMPRODUCT(($J$5:$J$154=$J119)*($K$5:$K$154&lt;&gt;"Canceled")*(ROW($A$5:$A$154)&lt;&gt;ROW())*(IFERROR($B$5:$B$154+$C$5:$C$154,0)&lt;IFERROR($D119+$E119,0))*(IFERROR($D$5:$D$154+$E$5:$E$154,0)&gt;IFERROR($B119+$C119,0)))&gt;0),"Review assignment overlap","OK")))))))</f>
        <v/>
      </c>
      <c r="O119" s="21" t="n"/>
    </row>
    <row r="120" ht="33" customHeight="1">
      <c r="A120" s="18" t="n"/>
      <c r="B120" s="31" t="n"/>
      <c r="C120" s="20" t="n"/>
      <c r="D120" s="31" t="n"/>
      <c r="E120" s="20" t="n"/>
      <c r="F120" s="21" t="n"/>
      <c r="G120" s="21" t="n"/>
      <c r="H120" s="18" t="n"/>
      <c r="I120" s="22" t="n"/>
      <c r="J120" s="21" t="n"/>
      <c r="K120" s="18" t="n"/>
      <c r="L120" s="13">
        <f>IF($H120="","",IFERROR(VLOOKUP($H120,Assumptions!$A$5:$D$9,3,FALSE),""))</f>
        <v/>
      </c>
      <c r="M120" s="13">
        <f>IF(OR(NOT(ISNUMBER($I120)),NOT(ISNUMBER($L120))),"",IFERROR($I120*$L120,""))</f>
        <v/>
      </c>
      <c r="N120" s="24">
        <f>IF($A120="","",IF(COUNTIF($A$5:$A$154,$A120)&gt;1,"Review duplicate ID",IF(OR(NOT(ISNUMBER($B120)),NOT(ISNUMBER($C120)),NOT(ISNUMBER($D120)),NOT(ISNUMBER($E120))),"Review dates/times",IF(IFERROR($D120+$E120,0)&lt;=IFERROR($B120+$C120,0),"Review end time",IF(AND($K120="Confirmed",$J120=""),"Assign staff",IF(AND($H120&lt;&gt;"",$B120&lt;&gt;"",COUNTIFS($H$5:$H$154,$H120,$B$5:$B$154,$B120,$K$5:$K$154,"&lt;&gt;Canceled")&gt;IFERROR(VLOOKUP($H120,Assumptions!$A$5:$D$9,4,FALSE),999999)),"Review start capacity",IF(AND($J120&lt;&gt;"",$K120&lt;&gt;"Canceled",SUMPRODUCT(($J$5:$J$154=$J120)*($K$5:$K$154&lt;&gt;"Canceled")*(ROW($A$5:$A$154)&lt;&gt;ROW())*(IFERROR($B$5:$B$154+$C$5:$C$154,0)&lt;IFERROR($D120+$E120,0))*(IFERROR($D$5:$D$154+$E$5:$E$154,0)&gt;IFERROR($B120+$C120,0)))&gt;0),"Review assignment overlap","OK")))))))</f>
        <v/>
      </c>
      <c r="O120" s="21" t="n"/>
    </row>
    <row r="121" ht="33" customHeight="1">
      <c r="A121" s="18" t="n"/>
      <c r="B121" s="31" t="n"/>
      <c r="C121" s="20" t="n"/>
      <c r="D121" s="31" t="n"/>
      <c r="E121" s="20" t="n"/>
      <c r="F121" s="21" t="n"/>
      <c r="G121" s="21" t="n"/>
      <c r="H121" s="18" t="n"/>
      <c r="I121" s="22" t="n"/>
      <c r="J121" s="21" t="n"/>
      <c r="K121" s="18" t="n"/>
      <c r="L121" s="17">
        <f>IF($H121="","",IFERROR(VLOOKUP($H121,Assumptions!$A$5:$D$9,3,FALSE),""))</f>
        <v/>
      </c>
      <c r="M121" s="17">
        <f>IF(OR(NOT(ISNUMBER($I121)),NOT(ISNUMBER($L121))),"",IFERROR($I121*$L121,""))</f>
        <v/>
      </c>
      <c r="N121" s="23">
        <f>IF($A121="","",IF(COUNTIF($A$5:$A$154,$A121)&gt;1,"Review duplicate ID",IF(OR(NOT(ISNUMBER($B121)),NOT(ISNUMBER($C121)),NOT(ISNUMBER($D121)),NOT(ISNUMBER($E121))),"Review dates/times",IF(IFERROR($D121+$E121,0)&lt;=IFERROR($B121+$C121,0),"Review end time",IF(AND($K121="Confirmed",$J121=""),"Assign staff",IF(AND($H121&lt;&gt;"",$B121&lt;&gt;"",COUNTIFS($H$5:$H$154,$H121,$B$5:$B$154,$B121,$K$5:$K$154,"&lt;&gt;Canceled")&gt;IFERROR(VLOOKUP($H121,Assumptions!$A$5:$D$9,4,FALSE),999999)),"Review start capacity",IF(AND($J121&lt;&gt;"",$K121&lt;&gt;"Canceled",SUMPRODUCT(($J$5:$J$154=$J121)*($K$5:$K$154&lt;&gt;"Canceled")*(ROW($A$5:$A$154)&lt;&gt;ROW())*(IFERROR($B$5:$B$154+$C$5:$C$154,0)&lt;IFERROR($D121+$E121,0))*(IFERROR($D$5:$D$154+$E$5:$E$154,0)&gt;IFERROR($B121+$C121,0)))&gt;0),"Review assignment overlap","OK")))))))</f>
        <v/>
      </c>
      <c r="O121" s="21" t="n"/>
    </row>
    <row r="122" ht="33" customHeight="1">
      <c r="A122" s="18" t="n"/>
      <c r="B122" s="31" t="n"/>
      <c r="C122" s="20" t="n"/>
      <c r="D122" s="31" t="n"/>
      <c r="E122" s="20" t="n"/>
      <c r="F122" s="21" t="n"/>
      <c r="G122" s="21" t="n"/>
      <c r="H122" s="18" t="n"/>
      <c r="I122" s="22" t="n"/>
      <c r="J122" s="21" t="n"/>
      <c r="K122" s="18" t="n"/>
      <c r="L122" s="13">
        <f>IF($H122="","",IFERROR(VLOOKUP($H122,Assumptions!$A$5:$D$9,3,FALSE),""))</f>
        <v/>
      </c>
      <c r="M122" s="13">
        <f>IF(OR(NOT(ISNUMBER($I122)),NOT(ISNUMBER($L122))),"",IFERROR($I122*$L122,""))</f>
        <v/>
      </c>
      <c r="N122" s="24">
        <f>IF($A122="","",IF(COUNTIF($A$5:$A$154,$A122)&gt;1,"Review duplicate ID",IF(OR(NOT(ISNUMBER($B122)),NOT(ISNUMBER($C122)),NOT(ISNUMBER($D122)),NOT(ISNUMBER($E122))),"Review dates/times",IF(IFERROR($D122+$E122,0)&lt;=IFERROR($B122+$C122,0),"Review end time",IF(AND($K122="Confirmed",$J122=""),"Assign staff",IF(AND($H122&lt;&gt;"",$B122&lt;&gt;"",COUNTIFS($H$5:$H$154,$H122,$B$5:$B$154,$B122,$K$5:$K$154,"&lt;&gt;Canceled")&gt;IFERROR(VLOOKUP($H122,Assumptions!$A$5:$D$9,4,FALSE),999999)),"Review start capacity",IF(AND($J122&lt;&gt;"",$K122&lt;&gt;"Canceled",SUMPRODUCT(($J$5:$J$154=$J122)*($K$5:$K$154&lt;&gt;"Canceled")*(ROW($A$5:$A$154)&lt;&gt;ROW())*(IFERROR($B$5:$B$154+$C$5:$C$154,0)&lt;IFERROR($D122+$E122,0))*(IFERROR($D$5:$D$154+$E$5:$E$154,0)&gt;IFERROR($B122+$C122,0)))&gt;0),"Review assignment overlap","OK")))))))</f>
        <v/>
      </c>
      <c r="O122" s="21" t="n"/>
    </row>
    <row r="123" ht="33" customHeight="1">
      <c r="A123" s="18" t="n"/>
      <c r="B123" s="31" t="n"/>
      <c r="C123" s="20" t="n"/>
      <c r="D123" s="31" t="n"/>
      <c r="E123" s="20" t="n"/>
      <c r="F123" s="21" t="n"/>
      <c r="G123" s="21" t="n"/>
      <c r="H123" s="18" t="n"/>
      <c r="I123" s="22" t="n"/>
      <c r="J123" s="21" t="n"/>
      <c r="K123" s="18" t="n"/>
      <c r="L123" s="17">
        <f>IF($H123="","",IFERROR(VLOOKUP($H123,Assumptions!$A$5:$D$9,3,FALSE),""))</f>
        <v/>
      </c>
      <c r="M123" s="17">
        <f>IF(OR(NOT(ISNUMBER($I123)),NOT(ISNUMBER($L123))),"",IFERROR($I123*$L123,""))</f>
        <v/>
      </c>
      <c r="N123" s="23">
        <f>IF($A123="","",IF(COUNTIF($A$5:$A$154,$A123)&gt;1,"Review duplicate ID",IF(OR(NOT(ISNUMBER($B123)),NOT(ISNUMBER($C123)),NOT(ISNUMBER($D123)),NOT(ISNUMBER($E123))),"Review dates/times",IF(IFERROR($D123+$E123,0)&lt;=IFERROR($B123+$C123,0),"Review end time",IF(AND($K123="Confirmed",$J123=""),"Assign staff",IF(AND($H123&lt;&gt;"",$B123&lt;&gt;"",COUNTIFS($H$5:$H$154,$H123,$B$5:$B$154,$B123,$K$5:$K$154,"&lt;&gt;Canceled")&gt;IFERROR(VLOOKUP($H123,Assumptions!$A$5:$D$9,4,FALSE),999999)),"Review start capacity",IF(AND($J123&lt;&gt;"",$K123&lt;&gt;"Canceled",SUMPRODUCT(($J$5:$J$154=$J123)*($K$5:$K$154&lt;&gt;"Canceled")*(ROW($A$5:$A$154)&lt;&gt;ROW())*(IFERROR($B$5:$B$154+$C$5:$C$154,0)&lt;IFERROR($D123+$E123,0))*(IFERROR($D$5:$D$154+$E$5:$E$154,0)&gt;IFERROR($B123+$C123,0)))&gt;0),"Review assignment overlap","OK")))))))</f>
        <v/>
      </c>
      <c r="O123" s="21" t="n"/>
    </row>
    <row r="124" ht="33" customHeight="1">
      <c r="A124" s="18" t="n"/>
      <c r="B124" s="31" t="n"/>
      <c r="C124" s="20" t="n"/>
      <c r="D124" s="31" t="n"/>
      <c r="E124" s="20" t="n"/>
      <c r="F124" s="21" t="n"/>
      <c r="G124" s="21" t="n"/>
      <c r="H124" s="18" t="n"/>
      <c r="I124" s="22" t="n"/>
      <c r="J124" s="21" t="n"/>
      <c r="K124" s="18" t="n"/>
      <c r="L124" s="13">
        <f>IF($H124="","",IFERROR(VLOOKUP($H124,Assumptions!$A$5:$D$9,3,FALSE),""))</f>
        <v/>
      </c>
      <c r="M124" s="13">
        <f>IF(OR(NOT(ISNUMBER($I124)),NOT(ISNUMBER($L124))),"",IFERROR($I124*$L124,""))</f>
        <v/>
      </c>
      <c r="N124" s="24">
        <f>IF($A124="","",IF(COUNTIF($A$5:$A$154,$A124)&gt;1,"Review duplicate ID",IF(OR(NOT(ISNUMBER($B124)),NOT(ISNUMBER($C124)),NOT(ISNUMBER($D124)),NOT(ISNUMBER($E124))),"Review dates/times",IF(IFERROR($D124+$E124,0)&lt;=IFERROR($B124+$C124,0),"Review end time",IF(AND($K124="Confirmed",$J124=""),"Assign staff",IF(AND($H124&lt;&gt;"",$B124&lt;&gt;"",COUNTIFS($H$5:$H$154,$H124,$B$5:$B$154,$B124,$K$5:$K$154,"&lt;&gt;Canceled")&gt;IFERROR(VLOOKUP($H124,Assumptions!$A$5:$D$9,4,FALSE),999999)),"Review start capacity",IF(AND($J124&lt;&gt;"",$K124&lt;&gt;"Canceled",SUMPRODUCT(($J$5:$J$154=$J124)*($K$5:$K$154&lt;&gt;"Canceled")*(ROW($A$5:$A$154)&lt;&gt;ROW())*(IFERROR($B$5:$B$154+$C$5:$C$154,0)&lt;IFERROR($D124+$E124,0))*(IFERROR($D$5:$D$154+$E$5:$E$154,0)&gt;IFERROR($B124+$C124,0)))&gt;0),"Review assignment overlap","OK")))))))</f>
        <v/>
      </c>
      <c r="O124" s="21" t="n"/>
    </row>
    <row r="125" ht="33" customHeight="1">
      <c r="A125" s="18" t="n"/>
      <c r="B125" s="31" t="n"/>
      <c r="C125" s="20" t="n"/>
      <c r="D125" s="31" t="n"/>
      <c r="E125" s="20" t="n"/>
      <c r="F125" s="21" t="n"/>
      <c r="G125" s="21" t="n"/>
      <c r="H125" s="18" t="n"/>
      <c r="I125" s="22" t="n"/>
      <c r="J125" s="21" t="n"/>
      <c r="K125" s="18" t="n"/>
      <c r="L125" s="17">
        <f>IF($H125="","",IFERROR(VLOOKUP($H125,Assumptions!$A$5:$D$9,3,FALSE),""))</f>
        <v/>
      </c>
      <c r="M125" s="17">
        <f>IF(OR(NOT(ISNUMBER($I125)),NOT(ISNUMBER($L125))),"",IFERROR($I125*$L125,""))</f>
        <v/>
      </c>
      <c r="N125" s="23">
        <f>IF($A125="","",IF(COUNTIF($A$5:$A$154,$A125)&gt;1,"Review duplicate ID",IF(OR(NOT(ISNUMBER($B125)),NOT(ISNUMBER($C125)),NOT(ISNUMBER($D125)),NOT(ISNUMBER($E125))),"Review dates/times",IF(IFERROR($D125+$E125,0)&lt;=IFERROR($B125+$C125,0),"Review end time",IF(AND($K125="Confirmed",$J125=""),"Assign staff",IF(AND($H125&lt;&gt;"",$B125&lt;&gt;"",COUNTIFS($H$5:$H$154,$H125,$B$5:$B$154,$B125,$K$5:$K$154,"&lt;&gt;Canceled")&gt;IFERROR(VLOOKUP($H125,Assumptions!$A$5:$D$9,4,FALSE),999999)),"Review start capacity",IF(AND($J125&lt;&gt;"",$K125&lt;&gt;"Canceled",SUMPRODUCT(($J$5:$J$154=$J125)*($K$5:$K$154&lt;&gt;"Canceled")*(ROW($A$5:$A$154)&lt;&gt;ROW())*(IFERROR($B$5:$B$154+$C$5:$C$154,0)&lt;IFERROR($D125+$E125,0))*(IFERROR($D$5:$D$154+$E$5:$E$154,0)&gt;IFERROR($B125+$C125,0)))&gt;0),"Review assignment overlap","OK")))))))</f>
        <v/>
      </c>
      <c r="O125" s="21" t="n"/>
    </row>
    <row r="126" ht="33" customHeight="1">
      <c r="A126" s="18" t="n"/>
      <c r="B126" s="31" t="n"/>
      <c r="C126" s="20" t="n"/>
      <c r="D126" s="31" t="n"/>
      <c r="E126" s="20" t="n"/>
      <c r="F126" s="21" t="n"/>
      <c r="G126" s="21" t="n"/>
      <c r="H126" s="18" t="n"/>
      <c r="I126" s="22" t="n"/>
      <c r="J126" s="21" t="n"/>
      <c r="K126" s="18" t="n"/>
      <c r="L126" s="13">
        <f>IF($H126="","",IFERROR(VLOOKUP($H126,Assumptions!$A$5:$D$9,3,FALSE),""))</f>
        <v/>
      </c>
      <c r="M126" s="13">
        <f>IF(OR(NOT(ISNUMBER($I126)),NOT(ISNUMBER($L126))),"",IFERROR($I126*$L126,""))</f>
        <v/>
      </c>
      <c r="N126" s="24">
        <f>IF($A126="","",IF(COUNTIF($A$5:$A$154,$A126)&gt;1,"Review duplicate ID",IF(OR(NOT(ISNUMBER($B126)),NOT(ISNUMBER($C126)),NOT(ISNUMBER($D126)),NOT(ISNUMBER($E126))),"Review dates/times",IF(IFERROR($D126+$E126,0)&lt;=IFERROR($B126+$C126,0),"Review end time",IF(AND($K126="Confirmed",$J126=""),"Assign staff",IF(AND($H126&lt;&gt;"",$B126&lt;&gt;"",COUNTIFS($H$5:$H$154,$H126,$B$5:$B$154,$B126,$K$5:$K$154,"&lt;&gt;Canceled")&gt;IFERROR(VLOOKUP($H126,Assumptions!$A$5:$D$9,4,FALSE),999999)),"Review start capacity",IF(AND($J126&lt;&gt;"",$K126&lt;&gt;"Canceled",SUMPRODUCT(($J$5:$J$154=$J126)*($K$5:$K$154&lt;&gt;"Canceled")*(ROW($A$5:$A$154)&lt;&gt;ROW())*(IFERROR($B$5:$B$154+$C$5:$C$154,0)&lt;IFERROR($D126+$E126,0))*(IFERROR($D$5:$D$154+$E$5:$E$154,0)&gt;IFERROR($B126+$C126,0)))&gt;0),"Review assignment overlap","OK")))))))</f>
        <v/>
      </c>
      <c r="O126" s="21" t="n"/>
    </row>
    <row r="127" ht="33" customHeight="1">
      <c r="A127" s="18" t="n"/>
      <c r="B127" s="31" t="n"/>
      <c r="C127" s="20" t="n"/>
      <c r="D127" s="31" t="n"/>
      <c r="E127" s="20" t="n"/>
      <c r="F127" s="21" t="n"/>
      <c r="G127" s="21" t="n"/>
      <c r="H127" s="18" t="n"/>
      <c r="I127" s="22" t="n"/>
      <c r="J127" s="21" t="n"/>
      <c r="K127" s="18" t="n"/>
      <c r="L127" s="17">
        <f>IF($H127="","",IFERROR(VLOOKUP($H127,Assumptions!$A$5:$D$9,3,FALSE),""))</f>
        <v/>
      </c>
      <c r="M127" s="17">
        <f>IF(OR(NOT(ISNUMBER($I127)),NOT(ISNUMBER($L127))),"",IFERROR($I127*$L127,""))</f>
        <v/>
      </c>
      <c r="N127" s="23">
        <f>IF($A127="","",IF(COUNTIF($A$5:$A$154,$A127)&gt;1,"Review duplicate ID",IF(OR(NOT(ISNUMBER($B127)),NOT(ISNUMBER($C127)),NOT(ISNUMBER($D127)),NOT(ISNUMBER($E127))),"Review dates/times",IF(IFERROR($D127+$E127,0)&lt;=IFERROR($B127+$C127,0),"Review end time",IF(AND($K127="Confirmed",$J127=""),"Assign staff",IF(AND($H127&lt;&gt;"",$B127&lt;&gt;"",COUNTIFS($H$5:$H$154,$H127,$B$5:$B$154,$B127,$K$5:$K$154,"&lt;&gt;Canceled")&gt;IFERROR(VLOOKUP($H127,Assumptions!$A$5:$D$9,4,FALSE),999999)),"Review start capacity",IF(AND($J127&lt;&gt;"",$K127&lt;&gt;"Canceled",SUMPRODUCT(($J$5:$J$154=$J127)*($K$5:$K$154&lt;&gt;"Canceled")*(ROW($A$5:$A$154)&lt;&gt;ROW())*(IFERROR($B$5:$B$154+$C$5:$C$154,0)&lt;IFERROR($D127+$E127,0))*(IFERROR($D$5:$D$154+$E$5:$E$154,0)&gt;IFERROR($B127+$C127,0)))&gt;0),"Review assignment overlap","OK")))))))</f>
        <v/>
      </c>
      <c r="O127" s="21" t="n"/>
    </row>
    <row r="128" ht="33" customHeight="1">
      <c r="A128" s="18" t="n"/>
      <c r="B128" s="31" t="n"/>
      <c r="C128" s="20" t="n"/>
      <c r="D128" s="31" t="n"/>
      <c r="E128" s="20" t="n"/>
      <c r="F128" s="21" t="n"/>
      <c r="G128" s="21" t="n"/>
      <c r="H128" s="18" t="n"/>
      <c r="I128" s="22" t="n"/>
      <c r="J128" s="21" t="n"/>
      <c r="K128" s="18" t="n"/>
      <c r="L128" s="13">
        <f>IF($H128="","",IFERROR(VLOOKUP($H128,Assumptions!$A$5:$D$9,3,FALSE),""))</f>
        <v/>
      </c>
      <c r="M128" s="13">
        <f>IF(OR(NOT(ISNUMBER($I128)),NOT(ISNUMBER($L128))),"",IFERROR($I128*$L128,""))</f>
        <v/>
      </c>
      <c r="N128" s="24">
        <f>IF($A128="","",IF(COUNTIF($A$5:$A$154,$A128)&gt;1,"Review duplicate ID",IF(OR(NOT(ISNUMBER($B128)),NOT(ISNUMBER($C128)),NOT(ISNUMBER($D128)),NOT(ISNUMBER($E128))),"Review dates/times",IF(IFERROR($D128+$E128,0)&lt;=IFERROR($B128+$C128,0),"Review end time",IF(AND($K128="Confirmed",$J128=""),"Assign staff",IF(AND($H128&lt;&gt;"",$B128&lt;&gt;"",COUNTIFS($H$5:$H$154,$H128,$B$5:$B$154,$B128,$K$5:$K$154,"&lt;&gt;Canceled")&gt;IFERROR(VLOOKUP($H128,Assumptions!$A$5:$D$9,4,FALSE),999999)),"Review start capacity",IF(AND($J128&lt;&gt;"",$K128&lt;&gt;"Canceled",SUMPRODUCT(($J$5:$J$154=$J128)*($K$5:$K$154&lt;&gt;"Canceled")*(ROW($A$5:$A$154)&lt;&gt;ROW())*(IFERROR($B$5:$B$154+$C$5:$C$154,0)&lt;IFERROR($D128+$E128,0))*(IFERROR($D$5:$D$154+$E$5:$E$154,0)&gt;IFERROR($B128+$C128,0)))&gt;0),"Review assignment overlap","OK")))))))</f>
        <v/>
      </c>
      <c r="O128" s="21" t="n"/>
    </row>
    <row r="129" ht="33" customHeight="1">
      <c r="A129" s="18" t="n"/>
      <c r="B129" s="31" t="n"/>
      <c r="C129" s="20" t="n"/>
      <c r="D129" s="31" t="n"/>
      <c r="E129" s="20" t="n"/>
      <c r="F129" s="21" t="n"/>
      <c r="G129" s="21" t="n"/>
      <c r="H129" s="18" t="n"/>
      <c r="I129" s="22" t="n"/>
      <c r="J129" s="21" t="n"/>
      <c r="K129" s="18" t="n"/>
      <c r="L129" s="17">
        <f>IF($H129="","",IFERROR(VLOOKUP($H129,Assumptions!$A$5:$D$9,3,FALSE),""))</f>
        <v/>
      </c>
      <c r="M129" s="17">
        <f>IF(OR(NOT(ISNUMBER($I129)),NOT(ISNUMBER($L129))),"",IFERROR($I129*$L129,""))</f>
        <v/>
      </c>
      <c r="N129" s="23">
        <f>IF($A129="","",IF(COUNTIF($A$5:$A$154,$A129)&gt;1,"Review duplicate ID",IF(OR(NOT(ISNUMBER($B129)),NOT(ISNUMBER($C129)),NOT(ISNUMBER($D129)),NOT(ISNUMBER($E129))),"Review dates/times",IF(IFERROR($D129+$E129,0)&lt;=IFERROR($B129+$C129,0),"Review end time",IF(AND($K129="Confirmed",$J129=""),"Assign staff",IF(AND($H129&lt;&gt;"",$B129&lt;&gt;"",COUNTIFS($H$5:$H$154,$H129,$B$5:$B$154,$B129,$K$5:$K$154,"&lt;&gt;Canceled")&gt;IFERROR(VLOOKUP($H129,Assumptions!$A$5:$D$9,4,FALSE),999999)),"Review start capacity",IF(AND($J129&lt;&gt;"",$K129&lt;&gt;"Canceled",SUMPRODUCT(($J$5:$J$154=$J129)*($K$5:$K$154&lt;&gt;"Canceled")*(ROW($A$5:$A$154)&lt;&gt;ROW())*(IFERROR($B$5:$B$154+$C$5:$C$154,0)&lt;IFERROR($D129+$E129,0))*(IFERROR($D$5:$D$154+$E$5:$E$154,0)&gt;IFERROR($B129+$C129,0)))&gt;0),"Review assignment overlap","OK")))))))</f>
        <v/>
      </c>
      <c r="O129" s="21" t="n"/>
    </row>
    <row r="130" ht="33" customHeight="1">
      <c r="A130" s="18" t="n"/>
      <c r="B130" s="31" t="n"/>
      <c r="C130" s="20" t="n"/>
      <c r="D130" s="31" t="n"/>
      <c r="E130" s="20" t="n"/>
      <c r="F130" s="21" t="n"/>
      <c r="G130" s="21" t="n"/>
      <c r="H130" s="18" t="n"/>
      <c r="I130" s="22" t="n"/>
      <c r="J130" s="21" t="n"/>
      <c r="K130" s="18" t="n"/>
      <c r="L130" s="13">
        <f>IF($H130="","",IFERROR(VLOOKUP($H130,Assumptions!$A$5:$D$9,3,FALSE),""))</f>
        <v/>
      </c>
      <c r="M130" s="13">
        <f>IF(OR(NOT(ISNUMBER($I130)),NOT(ISNUMBER($L130))),"",IFERROR($I130*$L130,""))</f>
        <v/>
      </c>
      <c r="N130" s="24">
        <f>IF($A130="","",IF(COUNTIF($A$5:$A$154,$A130)&gt;1,"Review duplicate ID",IF(OR(NOT(ISNUMBER($B130)),NOT(ISNUMBER($C130)),NOT(ISNUMBER($D130)),NOT(ISNUMBER($E130))),"Review dates/times",IF(IFERROR($D130+$E130,0)&lt;=IFERROR($B130+$C130,0),"Review end time",IF(AND($K130="Confirmed",$J130=""),"Assign staff",IF(AND($H130&lt;&gt;"",$B130&lt;&gt;"",COUNTIFS($H$5:$H$154,$H130,$B$5:$B$154,$B130,$K$5:$K$154,"&lt;&gt;Canceled")&gt;IFERROR(VLOOKUP($H130,Assumptions!$A$5:$D$9,4,FALSE),999999)),"Review start capacity",IF(AND($J130&lt;&gt;"",$K130&lt;&gt;"Canceled",SUMPRODUCT(($J$5:$J$154=$J130)*($K$5:$K$154&lt;&gt;"Canceled")*(ROW($A$5:$A$154)&lt;&gt;ROW())*(IFERROR($B$5:$B$154+$C$5:$C$154,0)&lt;IFERROR($D130+$E130,0))*(IFERROR($D$5:$D$154+$E$5:$E$154,0)&gt;IFERROR($B130+$C130,0)))&gt;0),"Review assignment overlap","OK")))))))</f>
        <v/>
      </c>
      <c r="O130" s="21" t="n"/>
    </row>
    <row r="131" ht="33" customHeight="1">
      <c r="A131" s="18" t="n"/>
      <c r="B131" s="31" t="n"/>
      <c r="C131" s="20" t="n"/>
      <c r="D131" s="31" t="n"/>
      <c r="E131" s="20" t="n"/>
      <c r="F131" s="21" t="n"/>
      <c r="G131" s="21" t="n"/>
      <c r="H131" s="18" t="n"/>
      <c r="I131" s="22" t="n"/>
      <c r="J131" s="21" t="n"/>
      <c r="K131" s="18" t="n"/>
      <c r="L131" s="17">
        <f>IF($H131="","",IFERROR(VLOOKUP($H131,Assumptions!$A$5:$D$9,3,FALSE),""))</f>
        <v/>
      </c>
      <c r="M131" s="17">
        <f>IF(OR(NOT(ISNUMBER($I131)),NOT(ISNUMBER($L131))),"",IFERROR($I131*$L131,""))</f>
        <v/>
      </c>
      <c r="N131" s="23">
        <f>IF($A131="","",IF(COUNTIF($A$5:$A$154,$A131)&gt;1,"Review duplicate ID",IF(OR(NOT(ISNUMBER($B131)),NOT(ISNUMBER($C131)),NOT(ISNUMBER($D131)),NOT(ISNUMBER($E131))),"Review dates/times",IF(IFERROR($D131+$E131,0)&lt;=IFERROR($B131+$C131,0),"Review end time",IF(AND($K131="Confirmed",$J131=""),"Assign staff",IF(AND($H131&lt;&gt;"",$B131&lt;&gt;"",COUNTIFS($H$5:$H$154,$H131,$B$5:$B$154,$B131,$K$5:$K$154,"&lt;&gt;Canceled")&gt;IFERROR(VLOOKUP($H131,Assumptions!$A$5:$D$9,4,FALSE),999999)),"Review start capacity",IF(AND($J131&lt;&gt;"",$K131&lt;&gt;"Canceled",SUMPRODUCT(($J$5:$J$154=$J131)*($K$5:$K$154&lt;&gt;"Canceled")*(ROW($A$5:$A$154)&lt;&gt;ROW())*(IFERROR($B$5:$B$154+$C$5:$C$154,0)&lt;IFERROR($D131+$E131,0))*(IFERROR($D$5:$D$154+$E$5:$E$154,0)&gt;IFERROR($B131+$C131,0)))&gt;0),"Review assignment overlap","OK")))))))</f>
        <v/>
      </c>
      <c r="O131" s="21" t="n"/>
    </row>
    <row r="132" ht="33" customHeight="1">
      <c r="A132" s="18" t="n"/>
      <c r="B132" s="31" t="n"/>
      <c r="C132" s="20" t="n"/>
      <c r="D132" s="31" t="n"/>
      <c r="E132" s="20" t="n"/>
      <c r="F132" s="21" t="n"/>
      <c r="G132" s="21" t="n"/>
      <c r="H132" s="18" t="n"/>
      <c r="I132" s="22" t="n"/>
      <c r="J132" s="21" t="n"/>
      <c r="K132" s="18" t="n"/>
      <c r="L132" s="13">
        <f>IF($H132="","",IFERROR(VLOOKUP($H132,Assumptions!$A$5:$D$9,3,FALSE),""))</f>
        <v/>
      </c>
      <c r="M132" s="13">
        <f>IF(OR(NOT(ISNUMBER($I132)),NOT(ISNUMBER($L132))),"",IFERROR($I132*$L132,""))</f>
        <v/>
      </c>
      <c r="N132" s="24">
        <f>IF($A132="","",IF(COUNTIF($A$5:$A$154,$A132)&gt;1,"Review duplicate ID",IF(OR(NOT(ISNUMBER($B132)),NOT(ISNUMBER($C132)),NOT(ISNUMBER($D132)),NOT(ISNUMBER($E132))),"Review dates/times",IF(IFERROR($D132+$E132,0)&lt;=IFERROR($B132+$C132,0),"Review end time",IF(AND($K132="Confirmed",$J132=""),"Assign staff",IF(AND($H132&lt;&gt;"",$B132&lt;&gt;"",COUNTIFS($H$5:$H$154,$H132,$B$5:$B$154,$B132,$K$5:$K$154,"&lt;&gt;Canceled")&gt;IFERROR(VLOOKUP($H132,Assumptions!$A$5:$D$9,4,FALSE),999999)),"Review start capacity",IF(AND($J132&lt;&gt;"",$K132&lt;&gt;"Canceled",SUMPRODUCT(($J$5:$J$154=$J132)*($K$5:$K$154&lt;&gt;"Canceled")*(ROW($A$5:$A$154)&lt;&gt;ROW())*(IFERROR($B$5:$B$154+$C$5:$C$154,0)&lt;IFERROR($D132+$E132,0))*(IFERROR($D$5:$D$154+$E$5:$E$154,0)&gt;IFERROR($B132+$C132,0)))&gt;0),"Review assignment overlap","OK")))))))</f>
        <v/>
      </c>
      <c r="O132" s="21" t="n"/>
    </row>
    <row r="133" ht="33" customHeight="1">
      <c r="A133" s="18" t="n"/>
      <c r="B133" s="31" t="n"/>
      <c r="C133" s="20" t="n"/>
      <c r="D133" s="31" t="n"/>
      <c r="E133" s="20" t="n"/>
      <c r="F133" s="21" t="n"/>
      <c r="G133" s="21" t="n"/>
      <c r="H133" s="18" t="n"/>
      <c r="I133" s="22" t="n"/>
      <c r="J133" s="21" t="n"/>
      <c r="K133" s="18" t="n"/>
      <c r="L133" s="17">
        <f>IF($H133="","",IFERROR(VLOOKUP($H133,Assumptions!$A$5:$D$9,3,FALSE),""))</f>
        <v/>
      </c>
      <c r="M133" s="17">
        <f>IF(OR(NOT(ISNUMBER($I133)),NOT(ISNUMBER($L133))),"",IFERROR($I133*$L133,""))</f>
        <v/>
      </c>
      <c r="N133" s="23">
        <f>IF($A133="","",IF(COUNTIF($A$5:$A$154,$A133)&gt;1,"Review duplicate ID",IF(OR(NOT(ISNUMBER($B133)),NOT(ISNUMBER($C133)),NOT(ISNUMBER($D133)),NOT(ISNUMBER($E133))),"Review dates/times",IF(IFERROR($D133+$E133,0)&lt;=IFERROR($B133+$C133,0),"Review end time",IF(AND($K133="Confirmed",$J133=""),"Assign staff",IF(AND($H133&lt;&gt;"",$B133&lt;&gt;"",COUNTIFS($H$5:$H$154,$H133,$B$5:$B$154,$B133,$K$5:$K$154,"&lt;&gt;Canceled")&gt;IFERROR(VLOOKUP($H133,Assumptions!$A$5:$D$9,4,FALSE),999999)),"Review start capacity",IF(AND($J133&lt;&gt;"",$K133&lt;&gt;"Canceled",SUMPRODUCT(($J$5:$J$154=$J133)*($K$5:$K$154&lt;&gt;"Canceled")*(ROW($A$5:$A$154)&lt;&gt;ROW())*(IFERROR($B$5:$B$154+$C$5:$C$154,0)&lt;IFERROR($D133+$E133,0))*(IFERROR($D$5:$D$154+$E$5:$E$154,0)&gt;IFERROR($B133+$C133,0)))&gt;0),"Review assignment overlap","OK")))))))</f>
        <v/>
      </c>
      <c r="O133" s="21" t="n"/>
    </row>
    <row r="134" ht="33" customHeight="1">
      <c r="A134" s="18" t="n"/>
      <c r="B134" s="31" t="n"/>
      <c r="C134" s="20" t="n"/>
      <c r="D134" s="31" t="n"/>
      <c r="E134" s="20" t="n"/>
      <c r="F134" s="21" t="n"/>
      <c r="G134" s="21" t="n"/>
      <c r="H134" s="18" t="n"/>
      <c r="I134" s="22" t="n"/>
      <c r="J134" s="21" t="n"/>
      <c r="K134" s="18" t="n"/>
      <c r="L134" s="13">
        <f>IF($H134="","",IFERROR(VLOOKUP($H134,Assumptions!$A$5:$D$9,3,FALSE),""))</f>
        <v/>
      </c>
      <c r="M134" s="13">
        <f>IF(OR(NOT(ISNUMBER($I134)),NOT(ISNUMBER($L134))),"",IFERROR($I134*$L134,""))</f>
        <v/>
      </c>
      <c r="N134" s="24">
        <f>IF($A134="","",IF(COUNTIF($A$5:$A$154,$A134)&gt;1,"Review duplicate ID",IF(OR(NOT(ISNUMBER($B134)),NOT(ISNUMBER($C134)),NOT(ISNUMBER($D134)),NOT(ISNUMBER($E134))),"Review dates/times",IF(IFERROR($D134+$E134,0)&lt;=IFERROR($B134+$C134,0),"Review end time",IF(AND($K134="Confirmed",$J134=""),"Assign staff",IF(AND($H134&lt;&gt;"",$B134&lt;&gt;"",COUNTIFS($H$5:$H$154,$H134,$B$5:$B$154,$B134,$K$5:$K$154,"&lt;&gt;Canceled")&gt;IFERROR(VLOOKUP($H134,Assumptions!$A$5:$D$9,4,FALSE),999999)),"Review start capacity",IF(AND($J134&lt;&gt;"",$K134&lt;&gt;"Canceled",SUMPRODUCT(($J$5:$J$154=$J134)*($K$5:$K$154&lt;&gt;"Canceled")*(ROW($A$5:$A$154)&lt;&gt;ROW())*(IFERROR($B$5:$B$154+$C$5:$C$154,0)&lt;IFERROR($D134+$E134,0))*(IFERROR($D$5:$D$154+$E$5:$E$154,0)&gt;IFERROR($B134+$C134,0)))&gt;0),"Review assignment overlap","OK")))))))</f>
        <v/>
      </c>
      <c r="O134" s="21" t="n"/>
    </row>
    <row r="135" ht="33" customHeight="1">
      <c r="A135" s="18" t="n"/>
      <c r="B135" s="31" t="n"/>
      <c r="C135" s="20" t="n"/>
      <c r="D135" s="31" t="n"/>
      <c r="E135" s="20" t="n"/>
      <c r="F135" s="21" t="n"/>
      <c r="G135" s="21" t="n"/>
      <c r="H135" s="18" t="n"/>
      <c r="I135" s="22" t="n"/>
      <c r="J135" s="21" t="n"/>
      <c r="K135" s="18" t="n"/>
      <c r="L135" s="17">
        <f>IF($H135="","",IFERROR(VLOOKUP($H135,Assumptions!$A$5:$D$9,3,FALSE),""))</f>
        <v/>
      </c>
      <c r="M135" s="17">
        <f>IF(OR(NOT(ISNUMBER($I135)),NOT(ISNUMBER($L135))),"",IFERROR($I135*$L135,""))</f>
        <v/>
      </c>
      <c r="N135" s="23">
        <f>IF($A135="","",IF(COUNTIF($A$5:$A$154,$A135)&gt;1,"Review duplicate ID",IF(OR(NOT(ISNUMBER($B135)),NOT(ISNUMBER($C135)),NOT(ISNUMBER($D135)),NOT(ISNUMBER($E135))),"Review dates/times",IF(IFERROR($D135+$E135,0)&lt;=IFERROR($B135+$C135,0),"Review end time",IF(AND($K135="Confirmed",$J135=""),"Assign staff",IF(AND($H135&lt;&gt;"",$B135&lt;&gt;"",COUNTIFS($H$5:$H$154,$H135,$B$5:$B$154,$B135,$K$5:$K$154,"&lt;&gt;Canceled")&gt;IFERROR(VLOOKUP($H135,Assumptions!$A$5:$D$9,4,FALSE),999999)),"Review start capacity",IF(AND($J135&lt;&gt;"",$K135&lt;&gt;"Canceled",SUMPRODUCT(($J$5:$J$154=$J135)*($K$5:$K$154&lt;&gt;"Canceled")*(ROW($A$5:$A$154)&lt;&gt;ROW())*(IFERROR($B$5:$B$154+$C$5:$C$154,0)&lt;IFERROR($D135+$E135,0))*(IFERROR($D$5:$D$154+$E$5:$E$154,0)&gt;IFERROR($B135+$C135,0)))&gt;0),"Review assignment overlap","OK")))))))</f>
        <v/>
      </c>
      <c r="O135" s="21" t="n"/>
    </row>
    <row r="136" ht="33" customHeight="1">
      <c r="A136" s="18" t="n"/>
      <c r="B136" s="31" t="n"/>
      <c r="C136" s="20" t="n"/>
      <c r="D136" s="31" t="n"/>
      <c r="E136" s="20" t="n"/>
      <c r="F136" s="21" t="n"/>
      <c r="G136" s="21" t="n"/>
      <c r="H136" s="18" t="n"/>
      <c r="I136" s="22" t="n"/>
      <c r="J136" s="21" t="n"/>
      <c r="K136" s="18" t="n"/>
      <c r="L136" s="13">
        <f>IF($H136="","",IFERROR(VLOOKUP($H136,Assumptions!$A$5:$D$9,3,FALSE),""))</f>
        <v/>
      </c>
      <c r="M136" s="13">
        <f>IF(OR(NOT(ISNUMBER($I136)),NOT(ISNUMBER($L136))),"",IFERROR($I136*$L136,""))</f>
        <v/>
      </c>
      <c r="N136" s="24">
        <f>IF($A136="","",IF(COUNTIF($A$5:$A$154,$A136)&gt;1,"Review duplicate ID",IF(OR(NOT(ISNUMBER($B136)),NOT(ISNUMBER($C136)),NOT(ISNUMBER($D136)),NOT(ISNUMBER($E136))),"Review dates/times",IF(IFERROR($D136+$E136,0)&lt;=IFERROR($B136+$C136,0),"Review end time",IF(AND($K136="Confirmed",$J136=""),"Assign staff",IF(AND($H136&lt;&gt;"",$B136&lt;&gt;"",COUNTIFS($H$5:$H$154,$H136,$B$5:$B$154,$B136,$K$5:$K$154,"&lt;&gt;Canceled")&gt;IFERROR(VLOOKUP($H136,Assumptions!$A$5:$D$9,4,FALSE),999999)),"Review start capacity",IF(AND($J136&lt;&gt;"",$K136&lt;&gt;"Canceled",SUMPRODUCT(($J$5:$J$154=$J136)*($K$5:$K$154&lt;&gt;"Canceled")*(ROW($A$5:$A$154)&lt;&gt;ROW())*(IFERROR($B$5:$B$154+$C$5:$C$154,0)&lt;IFERROR($D136+$E136,0))*(IFERROR($D$5:$D$154+$E$5:$E$154,0)&gt;IFERROR($B136+$C136,0)))&gt;0),"Review assignment overlap","OK")))))))</f>
        <v/>
      </c>
      <c r="O136" s="21" t="n"/>
    </row>
    <row r="137" ht="33" customHeight="1">
      <c r="A137" s="18" t="n"/>
      <c r="B137" s="31" t="n"/>
      <c r="C137" s="20" t="n"/>
      <c r="D137" s="31" t="n"/>
      <c r="E137" s="20" t="n"/>
      <c r="F137" s="21" t="n"/>
      <c r="G137" s="21" t="n"/>
      <c r="H137" s="18" t="n"/>
      <c r="I137" s="22" t="n"/>
      <c r="J137" s="21" t="n"/>
      <c r="K137" s="18" t="n"/>
      <c r="L137" s="17">
        <f>IF($H137="","",IFERROR(VLOOKUP($H137,Assumptions!$A$5:$D$9,3,FALSE),""))</f>
        <v/>
      </c>
      <c r="M137" s="17">
        <f>IF(OR(NOT(ISNUMBER($I137)),NOT(ISNUMBER($L137))),"",IFERROR($I137*$L137,""))</f>
        <v/>
      </c>
      <c r="N137" s="23">
        <f>IF($A137="","",IF(COUNTIF($A$5:$A$154,$A137)&gt;1,"Review duplicate ID",IF(OR(NOT(ISNUMBER($B137)),NOT(ISNUMBER($C137)),NOT(ISNUMBER($D137)),NOT(ISNUMBER($E137))),"Review dates/times",IF(IFERROR($D137+$E137,0)&lt;=IFERROR($B137+$C137,0),"Review end time",IF(AND($K137="Confirmed",$J137=""),"Assign staff",IF(AND($H137&lt;&gt;"",$B137&lt;&gt;"",COUNTIFS($H$5:$H$154,$H137,$B$5:$B$154,$B137,$K$5:$K$154,"&lt;&gt;Canceled")&gt;IFERROR(VLOOKUP($H137,Assumptions!$A$5:$D$9,4,FALSE),999999)),"Review start capacity",IF(AND($J137&lt;&gt;"",$K137&lt;&gt;"Canceled",SUMPRODUCT(($J$5:$J$154=$J137)*($K$5:$K$154&lt;&gt;"Canceled")*(ROW($A$5:$A$154)&lt;&gt;ROW())*(IFERROR($B$5:$B$154+$C$5:$C$154,0)&lt;IFERROR($D137+$E137,0))*(IFERROR($D$5:$D$154+$E$5:$E$154,0)&gt;IFERROR($B137+$C137,0)))&gt;0),"Review assignment overlap","OK")))))))</f>
        <v/>
      </c>
      <c r="O137" s="21" t="n"/>
    </row>
    <row r="138" ht="33" customHeight="1">
      <c r="A138" s="18" t="n"/>
      <c r="B138" s="31" t="n"/>
      <c r="C138" s="20" t="n"/>
      <c r="D138" s="31" t="n"/>
      <c r="E138" s="20" t="n"/>
      <c r="F138" s="21" t="n"/>
      <c r="G138" s="21" t="n"/>
      <c r="H138" s="18" t="n"/>
      <c r="I138" s="22" t="n"/>
      <c r="J138" s="21" t="n"/>
      <c r="K138" s="18" t="n"/>
      <c r="L138" s="13">
        <f>IF($H138="","",IFERROR(VLOOKUP($H138,Assumptions!$A$5:$D$9,3,FALSE),""))</f>
        <v/>
      </c>
      <c r="M138" s="13">
        <f>IF(OR(NOT(ISNUMBER($I138)),NOT(ISNUMBER($L138))),"",IFERROR($I138*$L138,""))</f>
        <v/>
      </c>
      <c r="N138" s="24">
        <f>IF($A138="","",IF(COUNTIF($A$5:$A$154,$A138)&gt;1,"Review duplicate ID",IF(OR(NOT(ISNUMBER($B138)),NOT(ISNUMBER($C138)),NOT(ISNUMBER($D138)),NOT(ISNUMBER($E138))),"Review dates/times",IF(IFERROR($D138+$E138,0)&lt;=IFERROR($B138+$C138,0),"Review end time",IF(AND($K138="Confirmed",$J138=""),"Assign staff",IF(AND($H138&lt;&gt;"",$B138&lt;&gt;"",COUNTIFS($H$5:$H$154,$H138,$B$5:$B$154,$B138,$K$5:$K$154,"&lt;&gt;Canceled")&gt;IFERROR(VLOOKUP($H138,Assumptions!$A$5:$D$9,4,FALSE),999999)),"Review start capacity",IF(AND($J138&lt;&gt;"",$K138&lt;&gt;"Canceled",SUMPRODUCT(($J$5:$J$154=$J138)*($K$5:$K$154&lt;&gt;"Canceled")*(ROW($A$5:$A$154)&lt;&gt;ROW())*(IFERROR($B$5:$B$154+$C$5:$C$154,0)&lt;IFERROR($D138+$E138,0))*(IFERROR($D$5:$D$154+$E$5:$E$154,0)&gt;IFERROR($B138+$C138,0)))&gt;0),"Review assignment overlap","OK")))))))</f>
        <v/>
      </c>
      <c r="O138" s="21" t="n"/>
    </row>
    <row r="139" ht="33" customHeight="1">
      <c r="A139" s="18" t="n"/>
      <c r="B139" s="31" t="n"/>
      <c r="C139" s="20" t="n"/>
      <c r="D139" s="31" t="n"/>
      <c r="E139" s="20" t="n"/>
      <c r="F139" s="21" t="n"/>
      <c r="G139" s="21" t="n"/>
      <c r="H139" s="18" t="n"/>
      <c r="I139" s="22" t="n"/>
      <c r="J139" s="21" t="n"/>
      <c r="K139" s="18" t="n"/>
      <c r="L139" s="17">
        <f>IF($H139="","",IFERROR(VLOOKUP($H139,Assumptions!$A$5:$D$9,3,FALSE),""))</f>
        <v/>
      </c>
      <c r="M139" s="17">
        <f>IF(OR(NOT(ISNUMBER($I139)),NOT(ISNUMBER($L139))),"",IFERROR($I139*$L139,""))</f>
        <v/>
      </c>
      <c r="N139" s="23">
        <f>IF($A139="","",IF(COUNTIF($A$5:$A$154,$A139)&gt;1,"Review duplicate ID",IF(OR(NOT(ISNUMBER($B139)),NOT(ISNUMBER($C139)),NOT(ISNUMBER($D139)),NOT(ISNUMBER($E139))),"Review dates/times",IF(IFERROR($D139+$E139,0)&lt;=IFERROR($B139+$C139,0),"Review end time",IF(AND($K139="Confirmed",$J139=""),"Assign staff",IF(AND($H139&lt;&gt;"",$B139&lt;&gt;"",COUNTIFS($H$5:$H$154,$H139,$B$5:$B$154,$B139,$K$5:$K$154,"&lt;&gt;Canceled")&gt;IFERROR(VLOOKUP($H139,Assumptions!$A$5:$D$9,4,FALSE),999999)),"Review start capacity",IF(AND($J139&lt;&gt;"",$K139&lt;&gt;"Canceled",SUMPRODUCT(($J$5:$J$154=$J139)*($K$5:$K$154&lt;&gt;"Canceled")*(ROW($A$5:$A$154)&lt;&gt;ROW())*(IFERROR($B$5:$B$154+$C$5:$C$154,0)&lt;IFERROR($D139+$E139,0))*(IFERROR($D$5:$D$154+$E$5:$E$154,0)&gt;IFERROR($B139+$C139,0)))&gt;0),"Review assignment overlap","OK")))))))</f>
        <v/>
      </c>
      <c r="O139" s="21" t="n"/>
    </row>
    <row r="140" ht="33" customHeight="1">
      <c r="A140" s="18" t="n"/>
      <c r="B140" s="31" t="n"/>
      <c r="C140" s="20" t="n"/>
      <c r="D140" s="31" t="n"/>
      <c r="E140" s="20" t="n"/>
      <c r="F140" s="21" t="n"/>
      <c r="G140" s="21" t="n"/>
      <c r="H140" s="18" t="n"/>
      <c r="I140" s="22" t="n"/>
      <c r="J140" s="21" t="n"/>
      <c r="K140" s="18" t="n"/>
      <c r="L140" s="13">
        <f>IF($H140="","",IFERROR(VLOOKUP($H140,Assumptions!$A$5:$D$9,3,FALSE),""))</f>
        <v/>
      </c>
      <c r="M140" s="13">
        <f>IF(OR(NOT(ISNUMBER($I140)),NOT(ISNUMBER($L140))),"",IFERROR($I140*$L140,""))</f>
        <v/>
      </c>
      <c r="N140" s="24">
        <f>IF($A140="","",IF(COUNTIF($A$5:$A$154,$A140)&gt;1,"Review duplicate ID",IF(OR(NOT(ISNUMBER($B140)),NOT(ISNUMBER($C140)),NOT(ISNUMBER($D140)),NOT(ISNUMBER($E140))),"Review dates/times",IF(IFERROR($D140+$E140,0)&lt;=IFERROR($B140+$C140,0),"Review end time",IF(AND($K140="Confirmed",$J140=""),"Assign staff",IF(AND($H140&lt;&gt;"",$B140&lt;&gt;"",COUNTIFS($H$5:$H$154,$H140,$B$5:$B$154,$B140,$K$5:$K$154,"&lt;&gt;Canceled")&gt;IFERROR(VLOOKUP($H140,Assumptions!$A$5:$D$9,4,FALSE),999999)),"Review start capacity",IF(AND($J140&lt;&gt;"",$K140&lt;&gt;"Canceled",SUMPRODUCT(($J$5:$J$154=$J140)*($K$5:$K$154&lt;&gt;"Canceled")*(ROW($A$5:$A$154)&lt;&gt;ROW())*(IFERROR($B$5:$B$154+$C$5:$C$154,0)&lt;IFERROR($D140+$E140,0))*(IFERROR($D$5:$D$154+$E$5:$E$154,0)&gt;IFERROR($B140+$C140,0)))&gt;0),"Review assignment overlap","OK")))))))</f>
        <v/>
      </c>
      <c r="O140" s="21" t="n"/>
    </row>
    <row r="141" ht="33" customHeight="1">
      <c r="A141" s="18" t="n"/>
      <c r="B141" s="31" t="n"/>
      <c r="C141" s="20" t="n"/>
      <c r="D141" s="31" t="n"/>
      <c r="E141" s="20" t="n"/>
      <c r="F141" s="21" t="n"/>
      <c r="G141" s="21" t="n"/>
      <c r="H141" s="18" t="n"/>
      <c r="I141" s="22" t="n"/>
      <c r="J141" s="21" t="n"/>
      <c r="K141" s="18" t="n"/>
      <c r="L141" s="17">
        <f>IF($H141="","",IFERROR(VLOOKUP($H141,Assumptions!$A$5:$D$9,3,FALSE),""))</f>
        <v/>
      </c>
      <c r="M141" s="17">
        <f>IF(OR(NOT(ISNUMBER($I141)),NOT(ISNUMBER($L141))),"",IFERROR($I141*$L141,""))</f>
        <v/>
      </c>
      <c r="N141" s="23">
        <f>IF($A141="","",IF(COUNTIF($A$5:$A$154,$A141)&gt;1,"Review duplicate ID",IF(OR(NOT(ISNUMBER($B141)),NOT(ISNUMBER($C141)),NOT(ISNUMBER($D141)),NOT(ISNUMBER($E141))),"Review dates/times",IF(IFERROR($D141+$E141,0)&lt;=IFERROR($B141+$C141,0),"Review end time",IF(AND($K141="Confirmed",$J141=""),"Assign staff",IF(AND($H141&lt;&gt;"",$B141&lt;&gt;"",COUNTIFS($H$5:$H$154,$H141,$B$5:$B$154,$B141,$K$5:$K$154,"&lt;&gt;Canceled")&gt;IFERROR(VLOOKUP($H141,Assumptions!$A$5:$D$9,4,FALSE),999999)),"Review start capacity",IF(AND($J141&lt;&gt;"",$K141&lt;&gt;"Canceled",SUMPRODUCT(($J$5:$J$154=$J141)*($K$5:$K$154&lt;&gt;"Canceled")*(ROW($A$5:$A$154)&lt;&gt;ROW())*(IFERROR($B$5:$B$154+$C$5:$C$154,0)&lt;IFERROR($D141+$E141,0))*(IFERROR($D$5:$D$154+$E$5:$E$154,0)&gt;IFERROR($B141+$C141,0)))&gt;0),"Review assignment overlap","OK")))))))</f>
        <v/>
      </c>
      <c r="O141" s="21" t="n"/>
    </row>
    <row r="142" ht="33" customHeight="1">
      <c r="A142" s="18" t="n"/>
      <c r="B142" s="31" t="n"/>
      <c r="C142" s="20" t="n"/>
      <c r="D142" s="31" t="n"/>
      <c r="E142" s="20" t="n"/>
      <c r="F142" s="21" t="n"/>
      <c r="G142" s="21" t="n"/>
      <c r="H142" s="18" t="n"/>
      <c r="I142" s="22" t="n"/>
      <c r="J142" s="21" t="n"/>
      <c r="K142" s="18" t="n"/>
      <c r="L142" s="13">
        <f>IF($H142="","",IFERROR(VLOOKUP($H142,Assumptions!$A$5:$D$9,3,FALSE),""))</f>
        <v/>
      </c>
      <c r="M142" s="13">
        <f>IF(OR(NOT(ISNUMBER($I142)),NOT(ISNUMBER($L142))),"",IFERROR($I142*$L142,""))</f>
        <v/>
      </c>
      <c r="N142" s="24">
        <f>IF($A142="","",IF(COUNTIF($A$5:$A$154,$A142)&gt;1,"Review duplicate ID",IF(OR(NOT(ISNUMBER($B142)),NOT(ISNUMBER($C142)),NOT(ISNUMBER($D142)),NOT(ISNUMBER($E142))),"Review dates/times",IF(IFERROR($D142+$E142,0)&lt;=IFERROR($B142+$C142,0),"Review end time",IF(AND($K142="Confirmed",$J142=""),"Assign staff",IF(AND($H142&lt;&gt;"",$B142&lt;&gt;"",COUNTIFS($H$5:$H$154,$H142,$B$5:$B$154,$B142,$K$5:$K$154,"&lt;&gt;Canceled")&gt;IFERROR(VLOOKUP($H142,Assumptions!$A$5:$D$9,4,FALSE),999999)),"Review start capacity",IF(AND($J142&lt;&gt;"",$K142&lt;&gt;"Canceled",SUMPRODUCT(($J$5:$J$154=$J142)*($K$5:$K$154&lt;&gt;"Canceled")*(ROW($A$5:$A$154)&lt;&gt;ROW())*(IFERROR($B$5:$B$154+$C$5:$C$154,0)&lt;IFERROR($D142+$E142,0))*(IFERROR($D$5:$D$154+$E$5:$E$154,0)&gt;IFERROR($B142+$C142,0)))&gt;0),"Review assignment overlap","OK")))))))</f>
        <v/>
      </c>
      <c r="O142" s="21" t="n"/>
    </row>
    <row r="143" ht="33" customHeight="1">
      <c r="A143" s="18" t="n"/>
      <c r="B143" s="31" t="n"/>
      <c r="C143" s="20" t="n"/>
      <c r="D143" s="31" t="n"/>
      <c r="E143" s="20" t="n"/>
      <c r="F143" s="21" t="n"/>
      <c r="G143" s="21" t="n"/>
      <c r="H143" s="18" t="n"/>
      <c r="I143" s="22" t="n"/>
      <c r="J143" s="21" t="n"/>
      <c r="K143" s="18" t="n"/>
      <c r="L143" s="17">
        <f>IF($H143="","",IFERROR(VLOOKUP($H143,Assumptions!$A$5:$D$9,3,FALSE),""))</f>
        <v/>
      </c>
      <c r="M143" s="17">
        <f>IF(OR(NOT(ISNUMBER($I143)),NOT(ISNUMBER($L143))),"",IFERROR($I143*$L143,""))</f>
        <v/>
      </c>
      <c r="N143" s="23">
        <f>IF($A143="","",IF(COUNTIF($A$5:$A$154,$A143)&gt;1,"Review duplicate ID",IF(OR(NOT(ISNUMBER($B143)),NOT(ISNUMBER($C143)),NOT(ISNUMBER($D143)),NOT(ISNUMBER($E143))),"Review dates/times",IF(IFERROR($D143+$E143,0)&lt;=IFERROR($B143+$C143,0),"Review end time",IF(AND($K143="Confirmed",$J143=""),"Assign staff",IF(AND($H143&lt;&gt;"",$B143&lt;&gt;"",COUNTIFS($H$5:$H$154,$H143,$B$5:$B$154,$B143,$K$5:$K$154,"&lt;&gt;Canceled")&gt;IFERROR(VLOOKUP($H143,Assumptions!$A$5:$D$9,4,FALSE),999999)),"Review start capacity",IF(AND($J143&lt;&gt;"",$K143&lt;&gt;"Canceled",SUMPRODUCT(($J$5:$J$154=$J143)*($K$5:$K$154&lt;&gt;"Canceled")*(ROW($A$5:$A$154)&lt;&gt;ROW())*(IFERROR($B$5:$B$154+$C$5:$C$154,0)&lt;IFERROR($D143+$E143,0))*(IFERROR($D$5:$D$154+$E$5:$E$154,0)&gt;IFERROR($B143+$C143,0)))&gt;0),"Review assignment overlap","OK")))))))</f>
        <v/>
      </c>
      <c r="O143" s="21" t="n"/>
    </row>
    <row r="144" ht="33" customHeight="1">
      <c r="A144" s="18" t="n"/>
      <c r="B144" s="31" t="n"/>
      <c r="C144" s="20" t="n"/>
      <c r="D144" s="31" t="n"/>
      <c r="E144" s="20" t="n"/>
      <c r="F144" s="21" t="n"/>
      <c r="G144" s="21" t="n"/>
      <c r="H144" s="18" t="n"/>
      <c r="I144" s="22" t="n"/>
      <c r="J144" s="21" t="n"/>
      <c r="K144" s="18" t="n"/>
      <c r="L144" s="13">
        <f>IF($H144="","",IFERROR(VLOOKUP($H144,Assumptions!$A$5:$D$9,3,FALSE),""))</f>
        <v/>
      </c>
      <c r="M144" s="13">
        <f>IF(OR(NOT(ISNUMBER($I144)),NOT(ISNUMBER($L144))),"",IFERROR($I144*$L144,""))</f>
        <v/>
      </c>
      <c r="N144" s="24">
        <f>IF($A144="","",IF(COUNTIF($A$5:$A$154,$A144)&gt;1,"Review duplicate ID",IF(OR(NOT(ISNUMBER($B144)),NOT(ISNUMBER($C144)),NOT(ISNUMBER($D144)),NOT(ISNUMBER($E144))),"Review dates/times",IF(IFERROR($D144+$E144,0)&lt;=IFERROR($B144+$C144,0),"Review end time",IF(AND($K144="Confirmed",$J144=""),"Assign staff",IF(AND($H144&lt;&gt;"",$B144&lt;&gt;"",COUNTIFS($H$5:$H$154,$H144,$B$5:$B$154,$B144,$K$5:$K$154,"&lt;&gt;Canceled")&gt;IFERROR(VLOOKUP($H144,Assumptions!$A$5:$D$9,4,FALSE),999999)),"Review start capacity",IF(AND($J144&lt;&gt;"",$K144&lt;&gt;"Canceled",SUMPRODUCT(($J$5:$J$154=$J144)*($K$5:$K$154&lt;&gt;"Canceled")*(ROW($A$5:$A$154)&lt;&gt;ROW())*(IFERROR($B$5:$B$154+$C$5:$C$154,0)&lt;IFERROR($D144+$E144,0))*(IFERROR($D$5:$D$154+$E$5:$E$154,0)&gt;IFERROR($B144+$C144,0)))&gt;0),"Review assignment overlap","OK")))))))</f>
        <v/>
      </c>
      <c r="O144" s="21" t="n"/>
    </row>
    <row r="145" ht="33" customHeight="1">
      <c r="A145" s="18" t="n"/>
      <c r="B145" s="31" t="n"/>
      <c r="C145" s="20" t="n"/>
      <c r="D145" s="31" t="n"/>
      <c r="E145" s="20" t="n"/>
      <c r="F145" s="21" t="n"/>
      <c r="G145" s="21" t="n"/>
      <c r="H145" s="18" t="n"/>
      <c r="I145" s="22" t="n"/>
      <c r="J145" s="21" t="n"/>
      <c r="K145" s="18" t="n"/>
      <c r="L145" s="17">
        <f>IF($H145="","",IFERROR(VLOOKUP($H145,Assumptions!$A$5:$D$9,3,FALSE),""))</f>
        <v/>
      </c>
      <c r="M145" s="17">
        <f>IF(OR(NOT(ISNUMBER($I145)),NOT(ISNUMBER($L145))),"",IFERROR($I145*$L145,""))</f>
        <v/>
      </c>
      <c r="N145" s="23">
        <f>IF($A145="","",IF(COUNTIF($A$5:$A$154,$A145)&gt;1,"Review duplicate ID",IF(OR(NOT(ISNUMBER($B145)),NOT(ISNUMBER($C145)),NOT(ISNUMBER($D145)),NOT(ISNUMBER($E145))),"Review dates/times",IF(IFERROR($D145+$E145,0)&lt;=IFERROR($B145+$C145,0),"Review end time",IF(AND($K145="Confirmed",$J145=""),"Assign staff",IF(AND($H145&lt;&gt;"",$B145&lt;&gt;"",COUNTIFS($H$5:$H$154,$H145,$B$5:$B$154,$B145,$K$5:$K$154,"&lt;&gt;Canceled")&gt;IFERROR(VLOOKUP($H145,Assumptions!$A$5:$D$9,4,FALSE),999999)),"Review start capacity",IF(AND($J145&lt;&gt;"",$K145&lt;&gt;"Canceled",SUMPRODUCT(($J$5:$J$154=$J145)*($K$5:$K$154&lt;&gt;"Canceled")*(ROW($A$5:$A$154)&lt;&gt;ROW())*(IFERROR($B$5:$B$154+$C$5:$C$154,0)&lt;IFERROR($D145+$E145,0))*(IFERROR($D$5:$D$154+$E$5:$E$154,0)&gt;IFERROR($B145+$C145,0)))&gt;0),"Review assignment overlap","OK")))))))</f>
        <v/>
      </c>
      <c r="O145" s="21" t="n"/>
    </row>
    <row r="146" ht="33" customHeight="1">
      <c r="A146" s="18" t="n"/>
      <c r="B146" s="31" t="n"/>
      <c r="C146" s="20" t="n"/>
      <c r="D146" s="31" t="n"/>
      <c r="E146" s="20" t="n"/>
      <c r="F146" s="21" t="n"/>
      <c r="G146" s="21" t="n"/>
      <c r="H146" s="18" t="n"/>
      <c r="I146" s="22" t="n"/>
      <c r="J146" s="21" t="n"/>
      <c r="K146" s="18" t="n"/>
      <c r="L146" s="13">
        <f>IF($H146="","",IFERROR(VLOOKUP($H146,Assumptions!$A$5:$D$9,3,FALSE),""))</f>
        <v/>
      </c>
      <c r="M146" s="13">
        <f>IF(OR(NOT(ISNUMBER($I146)),NOT(ISNUMBER($L146))),"",IFERROR($I146*$L146,""))</f>
        <v/>
      </c>
      <c r="N146" s="24">
        <f>IF($A146="","",IF(COUNTIF($A$5:$A$154,$A146)&gt;1,"Review duplicate ID",IF(OR(NOT(ISNUMBER($B146)),NOT(ISNUMBER($C146)),NOT(ISNUMBER($D146)),NOT(ISNUMBER($E146))),"Review dates/times",IF(IFERROR($D146+$E146,0)&lt;=IFERROR($B146+$C146,0),"Review end time",IF(AND($K146="Confirmed",$J146=""),"Assign staff",IF(AND($H146&lt;&gt;"",$B146&lt;&gt;"",COUNTIFS($H$5:$H$154,$H146,$B$5:$B$154,$B146,$K$5:$K$154,"&lt;&gt;Canceled")&gt;IFERROR(VLOOKUP($H146,Assumptions!$A$5:$D$9,4,FALSE),999999)),"Review start capacity",IF(AND($J146&lt;&gt;"",$K146&lt;&gt;"Canceled",SUMPRODUCT(($J$5:$J$154=$J146)*($K$5:$K$154&lt;&gt;"Canceled")*(ROW($A$5:$A$154)&lt;&gt;ROW())*(IFERROR($B$5:$B$154+$C$5:$C$154,0)&lt;IFERROR($D146+$E146,0))*(IFERROR($D$5:$D$154+$E$5:$E$154,0)&gt;IFERROR($B146+$C146,0)))&gt;0),"Review assignment overlap","OK")))))))</f>
        <v/>
      </c>
      <c r="O146" s="21" t="n"/>
    </row>
    <row r="147" ht="33" customHeight="1">
      <c r="A147" s="18" t="n"/>
      <c r="B147" s="31" t="n"/>
      <c r="C147" s="20" t="n"/>
      <c r="D147" s="31" t="n"/>
      <c r="E147" s="20" t="n"/>
      <c r="F147" s="21" t="n"/>
      <c r="G147" s="21" t="n"/>
      <c r="H147" s="18" t="n"/>
      <c r="I147" s="22" t="n"/>
      <c r="J147" s="21" t="n"/>
      <c r="K147" s="18" t="n"/>
      <c r="L147" s="17">
        <f>IF($H147="","",IFERROR(VLOOKUP($H147,Assumptions!$A$5:$D$9,3,FALSE),""))</f>
        <v/>
      </c>
      <c r="M147" s="17">
        <f>IF(OR(NOT(ISNUMBER($I147)),NOT(ISNUMBER($L147))),"",IFERROR($I147*$L147,""))</f>
        <v/>
      </c>
      <c r="N147" s="23">
        <f>IF($A147="","",IF(COUNTIF($A$5:$A$154,$A147)&gt;1,"Review duplicate ID",IF(OR(NOT(ISNUMBER($B147)),NOT(ISNUMBER($C147)),NOT(ISNUMBER($D147)),NOT(ISNUMBER($E147))),"Review dates/times",IF(IFERROR($D147+$E147,0)&lt;=IFERROR($B147+$C147,0),"Review end time",IF(AND($K147="Confirmed",$J147=""),"Assign staff",IF(AND($H147&lt;&gt;"",$B147&lt;&gt;"",COUNTIFS($H$5:$H$154,$H147,$B$5:$B$154,$B147,$K$5:$K$154,"&lt;&gt;Canceled")&gt;IFERROR(VLOOKUP($H147,Assumptions!$A$5:$D$9,4,FALSE),999999)),"Review start capacity",IF(AND($J147&lt;&gt;"",$K147&lt;&gt;"Canceled",SUMPRODUCT(($J$5:$J$154=$J147)*($K$5:$K$154&lt;&gt;"Canceled")*(ROW($A$5:$A$154)&lt;&gt;ROW())*(IFERROR($B$5:$B$154+$C$5:$C$154,0)&lt;IFERROR($D147+$E147,0))*(IFERROR($D$5:$D$154+$E$5:$E$154,0)&gt;IFERROR($B147+$C147,0)))&gt;0),"Review assignment overlap","OK")))))))</f>
        <v/>
      </c>
      <c r="O147" s="21" t="n"/>
    </row>
    <row r="148" ht="33" customHeight="1">
      <c r="A148" s="18" t="n"/>
      <c r="B148" s="31" t="n"/>
      <c r="C148" s="20" t="n"/>
      <c r="D148" s="31" t="n"/>
      <c r="E148" s="20" t="n"/>
      <c r="F148" s="21" t="n"/>
      <c r="G148" s="21" t="n"/>
      <c r="H148" s="18" t="n"/>
      <c r="I148" s="22" t="n"/>
      <c r="J148" s="21" t="n"/>
      <c r="K148" s="18" t="n"/>
      <c r="L148" s="13">
        <f>IF($H148="","",IFERROR(VLOOKUP($H148,Assumptions!$A$5:$D$9,3,FALSE),""))</f>
        <v/>
      </c>
      <c r="M148" s="13">
        <f>IF(OR(NOT(ISNUMBER($I148)),NOT(ISNUMBER($L148))),"",IFERROR($I148*$L148,""))</f>
        <v/>
      </c>
      <c r="N148" s="24">
        <f>IF($A148="","",IF(COUNTIF($A$5:$A$154,$A148)&gt;1,"Review duplicate ID",IF(OR(NOT(ISNUMBER($B148)),NOT(ISNUMBER($C148)),NOT(ISNUMBER($D148)),NOT(ISNUMBER($E148))),"Review dates/times",IF(IFERROR($D148+$E148,0)&lt;=IFERROR($B148+$C148,0),"Review end time",IF(AND($K148="Confirmed",$J148=""),"Assign staff",IF(AND($H148&lt;&gt;"",$B148&lt;&gt;"",COUNTIFS($H$5:$H$154,$H148,$B$5:$B$154,$B148,$K$5:$K$154,"&lt;&gt;Canceled")&gt;IFERROR(VLOOKUP($H148,Assumptions!$A$5:$D$9,4,FALSE),999999)),"Review start capacity",IF(AND($J148&lt;&gt;"",$K148&lt;&gt;"Canceled",SUMPRODUCT(($J$5:$J$154=$J148)*($K$5:$K$154&lt;&gt;"Canceled")*(ROW($A$5:$A$154)&lt;&gt;ROW())*(IFERROR($B$5:$B$154+$C$5:$C$154,0)&lt;IFERROR($D148+$E148,0))*(IFERROR($D$5:$D$154+$E$5:$E$154,0)&gt;IFERROR($B148+$C148,0)))&gt;0),"Review assignment overlap","OK")))))))</f>
        <v/>
      </c>
      <c r="O148" s="21" t="n"/>
    </row>
    <row r="149" ht="33" customHeight="1">
      <c r="A149" s="18" t="n"/>
      <c r="B149" s="31" t="n"/>
      <c r="C149" s="20" t="n"/>
      <c r="D149" s="31" t="n"/>
      <c r="E149" s="20" t="n"/>
      <c r="F149" s="21" t="n"/>
      <c r="G149" s="21" t="n"/>
      <c r="H149" s="18" t="n"/>
      <c r="I149" s="22" t="n"/>
      <c r="J149" s="21" t="n"/>
      <c r="K149" s="18" t="n"/>
      <c r="L149" s="17">
        <f>IF($H149="","",IFERROR(VLOOKUP($H149,Assumptions!$A$5:$D$9,3,FALSE),""))</f>
        <v/>
      </c>
      <c r="M149" s="17">
        <f>IF(OR(NOT(ISNUMBER($I149)),NOT(ISNUMBER($L149))),"",IFERROR($I149*$L149,""))</f>
        <v/>
      </c>
      <c r="N149" s="23">
        <f>IF($A149="","",IF(COUNTIF($A$5:$A$154,$A149)&gt;1,"Review duplicate ID",IF(OR(NOT(ISNUMBER($B149)),NOT(ISNUMBER($C149)),NOT(ISNUMBER($D149)),NOT(ISNUMBER($E149))),"Review dates/times",IF(IFERROR($D149+$E149,0)&lt;=IFERROR($B149+$C149,0),"Review end time",IF(AND($K149="Confirmed",$J149=""),"Assign staff",IF(AND($H149&lt;&gt;"",$B149&lt;&gt;"",COUNTIFS($H$5:$H$154,$H149,$B$5:$B$154,$B149,$K$5:$K$154,"&lt;&gt;Canceled")&gt;IFERROR(VLOOKUP($H149,Assumptions!$A$5:$D$9,4,FALSE),999999)),"Review start capacity",IF(AND($J149&lt;&gt;"",$K149&lt;&gt;"Canceled",SUMPRODUCT(($J$5:$J$154=$J149)*($K$5:$K$154&lt;&gt;"Canceled")*(ROW($A$5:$A$154)&lt;&gt;ROW())*(IFERROR($B$5:$B$154+$C$5:$C$154,0)&lt;IFERROR($D149+$E149,0))*(IFERROR($D$5:$D$154+$E$5:$E$154,0)&gt;IFERROR($B149+$C149,0)))&gt;0),"Review assignment overlap","OK")))))))</f>
        <v/>
      </c>
      <c r="O149" s="21" t="n"/>
    </row>
    <row r="150" ht="33" customHeight="1">
      <c r="A150" s="18" t="n"/>
      <c r="B150" s="31" t="n"/>
      <c r="C150" s="20" t="n"/>
      <c r="D150" s="31" t="n"/>
      <c r="E150" s="20" t="n"/>
      <c r="F150" s="21" t="n"/>
      <c r="G150" s="21" t="n"/>
      <c r="H150" s="18" t="n"/>
      <c r="I150" s="22" t="n"/>
      <c r="J150" s="21" t="n"/>
      <c r="K150" s="18" t="n"/>
      <c r="L150" s="13">
        <f>IF($H150="","",IFERROR(VLOOKUP($H150,Assumptions!$A$5:$D$9,3,FALSE),""))</f>
        <v/>
      </c>
      <c r="M150" s="13">
        <f>IF(OR(NOT(ISNUMBER($I150)),NOT(ISNUMBER($L150))),"",IFERROR($I150*$L150,""))</f>
        <v/>
      </c>
      <c r="N150" s="24">
        <f>IF($A150="","",IF(COUNTIF($A$5:$A$154,$A150)&gt;1,"Review duplicate ID",IF(OR(NOT(ISNUMBER($B150)),NOT(ISNUMBER($C150)),NOT(ISNUMBER($D150)),NOT(ISNUMBER($E150))),"Review dates/times",IF(IFERROR($D150+$E150,0)&lt;=IFERROR($B150+$C150,0),"Review end time",IF(AND($K150="Confirmed",$J150=""),"Assign staff",IF(AND($H150&lt;&gt;"",$B150&lt;&gt;"",COUNTIFS($H$5:$H$154,$H150,$B$5:$B$154,$B150,$K$5:$K$154,"&lt;&gt;Canceled")&gt;IFERROR(VLOOKUP($H150,Assumptions!$A$5:$D$9,4,FALSE),999999)),"Review start capacity",IF(AND($J150&lt;&gt;"",$K150&lt;&gt;"Canceled",SUMPRODUCT(($J$5:$J$154=$J150)*($K$5:$K$154&lt;&gt;"Canceled")*(ROW($A$5:$A$154)&lt;&gt;ROW())*(IFERROR($B$5:$B$154+$C$5:$C$154,0)&lt;IFERROR($D150+$E150,0))*(IFERROR($D$5:$D$154+$E$5:$E$154,0)&gt;IFERROR($B150+$C150,0)))&gt;0),"Review assignment overlap","OK")))))))</f>
        <v/>
      </c>
      <c r="O150" s="21" t="n"/>
    </row>
    <row r="151" ht="33" customHeight="1">
      <c r="A151" s="18" t="n"/>
      <c r="B151" s="31" t="n"/>
      <c r="C151" s="20" t="n"/>
      <c r="D151" s="31" t="n"/>
      <c r="E151" s="20" t="n"/>
      <c r="F151" s="21" t="n"/>
      <c r="G151" s="21" t="n"/>
      <c r="H151" s="18" t="n"/>
      <c r="I151" s="22" t="n"/>
      <c r="J151" s="21" t="n"/>
      <c r="K151" s="18" t="n"/>
      <c r="L151" s="17">
        <f>IF($H151="","",IFERROR(VLOOKUP($H151,Assumptions!$A$5:$D$9,3,FALSE),""))</f>
        <v/>
      </c>
      <c r="M151" s="17">
        <f>IF(OR(NOT(ISNUMBER($I151)),NOT(ISNUMBER($L151))),"",IFERROR($I151*$L151,""))</f>
        <v/>
      </c>
      <c r="N151" s="23">
        <f>IF($A151="","",IF(COUNTIF($A$5:$A$154,$A151)&gt;1,"Review duplicate ID",IF(OR(NOT(ISNUMBER($B151)),NOT(ISNUMBER($C151)),NOT(ISNUMBER($D151)),NOT(ISNUMBER($E151))),"Review dates/times",IF(IFERROR($D151+$E151,0)&lt;=IFERROR($B151+$C151,0),"Review end time",IF(AND($K151="Confirmed",$J151=""),"Assign staff",IF(AND($H151&lt;&gt;"",$B151&lt;&gt;"",COUNTIFS($H$5:$H$154,$H151,$B$5:$B$154,$B151,$K$5:$K$154,"&lt;&gt;Canceled")&gt;IFERROR(VLOOKUP($H151,Assumptions!$A$5:$D$9,4,FALSE),999999)),"Review start capacity",IF(AND($J151&lt;&gt;"",$K151&lt;&gt;"Canceled",SUMPRODUCT(($J$5:$J$154=$J151)*($K$5:$K$154&lt;&gt;"Canceled")*(ROW($A$5:$A$154)&lt;&gt;ROW())*(IFERROR($B$5:$B$154+$C$5:$C$154,0)&lt;IFERROR($D151+$E151,0))*(IFERROR($D$5:$D$154+$E$5:$E$154,0)&gt;IFERROR($B151+$C151,0)))&gt;0),"Review assignment overlap","OK")))))))</f>
        <v/>
      </c>
      <c r="O151" s="21" t="n"/>
    </row>
    <row r="152" ht="33" customHeight="1">
      <c r="A152" s="18" t="n"/>
      <c r="B152" s="31" t="n"/>
      <c r="C152" s="20" t="n"/>
      <c r="D152" s="31" t="n"/>
      <c r="E152" s="20" t="n"/>
      <c r="F152" s="21" t="n"/>
      <c r="G152" s="21" t="n"/>
      <c r="H152" s="18" t="n"/>
      <c r="I152" s="22" t="n"/>
      <c r="J152" s="21" t="n"/>
      <c r="K152" s="18" t="n"/>
      <c r="L152" s="13">
        <f>IF($H152="","",IFERROR(VLOOKUP($H152,Assumptions!$A$5:$D$9,3,FALSE),""))</f>
        <v/>
      </c>
      <c r="M152" s="13">
        <f>IF(OR(NOT(ISNUMBER($I152)),NOT(ISNUMBER($L152))),"",IFERROR($I152*$L152,""))</f>
        <v/>
      </c>
      <c r="N152" s="24">
        <f>IF($A152="","",IF(COUNTIF($A$5:$A$154,$A152)&gt;1,"Review duplicate ID",IF(OR(NOT(ISNUMBER($B152)),NOT(ISNUMBER($C152)),NOT(ISNUMBER($D152)),NOT(ISNUMBER($E152))),"Review dates/times",IF(IFERROR($D152+$E152,0)&lt;=IFERROR($B152+$C152,0),"Review end time",IF(AND($K152="Confirmed",$J152=""),"Assign staff",IF(AND($H152&lt;&gt;"",$B152&lt;&gt;"",COUNTIFS($H$5:$H$154,$H152,$B$5:$B$154,$B152,$K$5:$K$154,"&lt;&gt;Canceled")&gt;IFERROR(VLOOKUP($H152,Assumptions!$A$5:$D$9,4,FALSE),999999)),"Review start capacity",IF(AND($J152&lt;&gt;"",$K152&lt;&gt;"Canceled",SUMPRODUCT(($J$5:$J$154=$J152)*($K$5:$K$154&lt;&gt;"Canceled")*(ROW($A$5:$A$154)&lt;&gt;ROW())*(IFERROR($B$5:$B$154+$C$5:$C$154,0)&lt;IFERROR($D152+$E152,0))*(IFERROR($D$5:$D$154+$E$5:$E$154,0)&gt;IFERROR($B152+$C152,0)))&gt;0),"Review assignment overlap","OK")))))))</f>
        <v/>
      </c>
      <c r="O152" s="21" t="n"/>
    </row>
    <row r="153" ht="33" customHeight="1">
      <c r="A153" s="18" t="n"/>
      <c r="B153" s="31" t="n"/>
      <c r="C153" s="20" t="n"/>
      <c r="D153" s="31" t="n"/>
      <c r="E153" s="20" t="n"/>
      <c r="F153" s="21" t="n"/>
      <c r="G153" s="21" t="n"/>
      <c r="H153" s="18" t="n"/>
      <c r="I153" s="22" t="n"/>
      <c r="J153" s="21" t="n"/>
      <c r="K153" s="18" t="n"/>
      <c r="L153" s="17">
        <f>IF($H153="","",IFERROR(VLOOKUP($H153,Assumptions!$A$5:$D$9,3,FALSE),""))</f>
        <v/>
      </c>
      <c r="M153" s="17">
        <f>IF(OR(NOT(ISNUMBER($I153)),NOT(ISNUMBER($L153))),"",IFERROR($I153*$L153,""))</f>
        <v/>
      </c>
      <c r="N153" s="23">
        <f>IF($A153="","",IF(COUNTIF($A$5:$A$154,$A153)&gt;1,"Review duplicate ID",IF(OR(NOT(ISNUMBER($B153)),NOT(ISNUMBER($C153)),NOT(ISNUMBER($D153)),NOT(ISNUMBER($E153))),"Review dates/times",IF(IFERROR($D153+$E153,0)&lt;=IFERROR($B153+$C153,0),"Review end time",IF(AND($K153="Confirmed",$J153=""),"Assign staff",IF(AND($H153&lt;&gt;"",$B153&lt;&gt;"",COUNTIFS($H$5:$H$154,$H153,$B$5:$B$154,$B153,$K$5:$K$154,"&lt;&gt;Canceled")&gt;IFERROR(VLOOKUP($H153,Assumptions!$A$5:$D$9,4,FALSE),999999)),"Review start capacity",IF(AND($J153&lt;&gt;"",$K153&lt;&gt;"Canceled",SUMPRODUCT(($J$5:$J$154=$J153)*($K$5:$K$154&lt;&gt;"Canceled")*(ROW($A$5:$A$154)&lt;&gt;ROW())*(IFERROR($B$5:$B$154+$C$5:$C$154,0)&lt;IFERROR($D153+$E153,0))*(IFERROR($D$5:$D$154+$E$5:$E$154,0)&gt;IFERROR($B153+$C153,0)))&gt;0),"Review assignment overlap","OK")))))))</f>
        <v/>
      </c>
      <c r="O153" s="21" t="n"/>
    </row>
    <row r="154" ht="33" customHeight="1">
      <c r="A154" s="18" t="n"/>
      <c r="B154" s="31" t="n"/>
      <c r="C154" s="20" t="n"/>
      <c r="D154" s="31" t="n"/>
      <c r="E154" s="20" t="n"/>
      <c r="F154" s="21" t="n"/>
      <c r="G154" s="21" t="n"/>
      <c r="H154" s="18" t="n"/>
      <c r="I154" s="22" t="n"/>
      <c r="J154" s="21" t="n"/>
      <c r="K154" s="18" t="n"/>
      <c r="L154" s="13">
        <f>IF($H154="","",IFERROR(VLOOKUP($H154,Assumptions!$A$5:$D$9,3,FALSE),""))</f>
        <v/>
      </c>
      <c r="M154" s="13">
        <f>IF(OR(NOT(ISNUMBER($I154)),NOT(ISNUMBER($L154))),"",IFERROR($I154*$L154,""))</f>
        <v/>
      </c>
      <c r="N154" s="24">
        <f>IF($A154="","",IF(COUNTIF($A$5:$A$154,$A154)&gt;1,"Review duplicate ID",IF(OR(NOT(ISNUMBER($B154)),NOT(ISNUMBER($C154)),NOT(ISNUMBER($D154)),NOT(ISNUMBER($E154))),"Review dates/times",IF(IFERROR($D154+$E154,0)&lt;=IFERROR($B154+$C154,0),"Review end time",IF(AND($K154="Confirmed",$J154=""),"Assign staff",IF(AND($H154&lt;&gt;"",$B154&lt;&gt;"",COUNTIFS($H$5:$H$154,$H154,$B$5:$B$154,$B154,$K$5:$K$154,"&lt;&gt;Canceled")&gt;IFERROR(VLOOKUP($H154,Assumptions!$A$5:$D$9,4,FALSE),999999)),"Review start capacity",IF(AND($J154&lt;&gt;"",$K154&lt;&gt;"Canceled",SUMPRODUCT(($J$5:$J$154=$J154)*($K$5:$K$154&lt;&gt;"Canceled")*(ROW($A$5:$A$154)&lt;&gt;ROW())*(IFERROR($B$5:$B$154+$C$5:$C$154,0)&lt;IFERROR($D154+$E154,0))*(IFERROR($D$5:$D$154+$E$5:$E$154,0)&gt;IFERROR($B154+$C154,0)))&gt;0),"Review assignment overlap","OK")))))))</f>
        <v/>
      </c>
      <c r="O154" s="21" t="n"/>
    </row>
  </sheetData>
  <autoFilter ref="A4:O154"/>
  <mergeCells count="1">
    <mergeCell ref="A1:O1"/>
  </mergeCells>
  <conditionalFormatting sqref="A5:A154">
    <cfRule type="expression" priority="1" dxfId="0">
      <formula>AND($A5&lt;&gt;"",COUNTIF($A$5:$A$154,$A5)&gt;1)</formula>
    </cfRule>
  </conditionalFormatting>
  <conditionalFormatting sqref="N5:N154">
    <cfRule type="expression" priority="2" dxfId="0">
      <formula>OR(LEFT($N5,6)="Review",$N5="Assign staff")</formula>
    </cfRule>
    <cfRule type="expression" priority="3" dxfId="1">
      <formula>$N5="OK"</formula>
    </cfRule>
  </conditionalFormatting>
  <conditionalFormatting sqref="K5:K154">
    <cfRule type="expression" priority="4" dxfId="1">
      <formula>OR($K5="Confirmed",$K5="Completed")</formula>
    </cfRule>
    <cfRule type="expression" priority="5" dxfId="2">
      <formula>$K5="Canceled"</formula>
    </cfRule>
  </conditionalFormatting>
  <dataValidations count="6">
    <dataValidation sqref="H5:H154" showDropDown="0" showInputMessage="1" showErrorMessage="1" allowBlank="0" errorTitle="Choose a listed service" error="Select a service from the editable Assumptions list." promptTitle="Service" prompt="Choose the booked service." type="list">
      <formula1>INDIRECT("Assumptions!$A$5:$A$9")</formula1>
    </dataValidation>
    <dataValidation sqref="J5:J154" showDropDown="0" showInputMessage="1" showErrorMessage="1" allowBlank="0" errorTitle="Choose a listed assignment" error="Select an assignment from the editable Assumptions list." promptTitle="Assignment" prompt="Leave blank if an assignment has not been made." type="list">
      <formula1>INDIRECT("Assumptions!$A$14:$A$17")</formula1>
    </dataValidation>
    <dataValidation sqref="K5:K154" showDropDown="0" showInputMessage="1" showErrorMessage="1" allowBlank="0" errorTitle="Choose a listed status" error="Select a status from the editable Assumptions list." promptTitle="Booking status" prompt="Choose the current administrative status." type="list">
      <formula1>INDIRECT("Assumptions!$F$14:$F$17")</formula1>
    </dataValidation>
    <dataValidation sqref="B5:B154 D5:D154" showDropDown="0" showInputMessage="1" showErrorMessage="1" allowBlank="0" errorTitle="Date outside entry window" error="Enter a date within the editable date window on Assumptions." promptTitle="Service date" prompt="Use MM/DD/YYYY within the date entry window." type="date" operator="between">
      <formula1>INDIRECT("Assumptions!$H$5")</formula1>
      <formula2>INDIRECT("Assumptions!$H$6")</formula2>
    </dataValidation>
    <dataValidation sqref="C5:C154 E5:E154" showDropDown="0" showInputMessage="1" showErrorMessage="1" allowBlank="0" errorTitle="Enter a valid time" error="Enter a valid time of day." promptTitle="Service time" prompt="Enter the start or end time." type="decimal" operator="between">
      <formula1>0</formula1>
      <formula2>0.9999884259</formula2>
    </dataValidation>
    <dataValidation sqref="I5:I154" showDropDown="0" showInputMessage="1" showErrorMessage="1" allowBlank="0" errorTitle="Check quantity" error="Enter a quantity from 0.25 through 30." promptTitle="Service quantity" prompt="Enter nights, days, visits, or appointments as applicable." type="decimal" operator="between">
      <formula1>0.25</formula1>
      <formula2>30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46B63"/>
    <outlinePr summaryBelow="1" summaryRight="1"/>
    <pageSetUpPr/>
  </sheetPr>
  <dimension ref="A1:H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18" customWidth="1" min="2" max="2"/>
    <col width="15" customWidth="1" min="3" max="3"/>
    <col width="18" customWidth="1" min="4" max="4"/>
    <col width="4" customWidth="1" min="5" max="5"/>
    <col width="18" customWidth="1" min="6" max="6"/>
    <col width="34" customWidth="1" min="7" max="7"/>
    <col width="17" customWidth="1" min="8" max="8"/>
  </cols>
  <sheetData>
    <row r="1" ht="28" customHeight="1">
      <c r="A1" s="1" t="inlineStr">
        <is>
          <t>Fictional Paws &amp; Paths — Booking Assumptions</t>
        </is>
      </c>
    </row>
    <row r="2" ht="28" customHeight="1">
      <c r="A2" s="2" t="inlineStr">
        <is>
          <t>Yellow cells are editable planning choices. Rates and limits are estimates, not guarantees.</t>
        </is>
      </c>
    </row>
    <row r="3"/>
    <row r="4">
      <c r="A4" s="8" t="inlineStr">
        <is>
          <t>Service</t>
        </is>
      </c>
      <c r="B4" s="8" t="inlineStr">
        <is>
          <t>Billing Unit</t>
        </is>
      </c>
      <c r="C4" s="8" t="inlineStr">
        <is>
          <t>Default Rate</t>
        </is>
      </c>
      <c r="D4" s="8" t="inlineStr">
        <is>
          <t>Daily Start Limit</t>
        </is>
      </c>
      <c r="G4" s="8" t="inlineStr">
        <is>
          <t>Date Entry Window</t>
        </is>
      </c>
      <c r="H4" s="8" t="inlineStr">
        <is>
          <t>Editable Date</t>
        </is>
      </c>
    </row>
    <row r="5">
      <c r="A5" s="25" t="inlineStr">
        <is>
          <t>Grooming</t>
        </is>
      </c>
      <c r="B5" s="25" t="inlineStr">
        <is>
          <t>Appointment</t>
        </is>
      </c>
      <c r="C5" s="26" t="n">
        <v>72</v>
      </c>
      <c r="D5" s="27" t="n">
        <v>4</v>
      </c>
      <c r="G5" s="10" t="inlineStr">
        <is>
          <t>Earliest service date</t>
        </is>
      </c>
      <c r="H5" s="31" t="n">
        <v>45909</v>
      </c>
    </row>
    <row r="6">
      <c r="A6" s="25" t="inlineStr">
        <is>
          <t>Boarding</t>
        </is>
      </c>
      <c r="B6" s="25" t="inlineStr">
        <is>
          <t>Night</t>
        </is>
      </c>
      <c r="C6" s="26" t="n">
        <v>58</v>
      </c>
      <c r="D6" s="27" t="n">
        <v>3</v>
      </c>
      <c r="G6" s="10" t="inlineStr">
        <is>
          <t>Latest service date</t>
        </is>
      </c>
      <c r="H6" s="31" t="n">
        <v>47004</v>
      </c>
    </row>
    <row r="7">
      <c r="A7" s="25" t="inlineStr">
        <is>
          <t>Daycare</t>
        </is>
      </c>
      <c r="B7" s="25" t="inlineStr">
        <is>
          <t>Day</t>
        </is>
      </c>
      <c r="C7" s="26" t="n">
        <v>34</v>
      </c>
      <c r="D7" s="27" t="n">
        <v>2</v>
      </c>
    </row>
    <row r="8">
      <c r="A8" s="25" t="inlineStr">
        <is>
          <t>Dog Walking</t>
        </is>
      </c>
      <c r="B8" s="25" t="inlineStr">
        <is>
          <t>Visit</t>
        </is>
      </c>
      <c r="C8" s="26" t="n">
        <v>24</v>
      </c>
      <c r="D8" s="27" t="n">
        <v>3</v>
      </c>
    </row>
    <row r="9">
      <c r="A9" s="25" t="inlineStr">
        <is>
          <t>Pet Sitting</t>
        </is>
      </c>
      <c r="B9" s="25" t="inlineStr">
        <is>
          <t>Visit</t>
        </is>
      </c>
      <c r="C9" s="26" t="n">
        <v>31</v>
      </c>
      <c r="D9" s="27" t="n">
        <v>4</v>
      </c>
      <c r="G9" s="7" t="inlineStr">
        <is>
          <t>Planning Notes</t>
        </is>
      </c>
    </row>
    <row r="10" ht="38" customHeight="1">
      <c r="G10" s="28" t="inlineStr">
        <is>
          <t>Daily start limits count noncanceled booking starts by service and start date.</t>
        </is>
      </c>
    </row>
    <row r="11" ht="38" customHeight="1">
      <c r="G11" s="29" t="inlineStr">
        <is>
          <t>Owner-supplied care notes are administrative inputs only.</t>
        </is>
      </c>
    </row>
    <row r="12">
      <c r="A12" s="30" t="inlineStr">
        <is>
          <t>Assignment choices</t>
        </is>
      </c>
      <c r="B12" s="30" t="n"/>
      <c r="C12" s="30" t="n"/>
      <c r="D12" s="30" t="n"/>
      <c r="F12" s="30" t="inlineStr">
        <is>
          <t>Status choices</t>
        </is>
      </c>
      <c r="G12" s="30" t="n"/>
      <c r="H12" s="30" t="n"/>
    </row>
    <row r="13">
      <c r="A13" s="9" t="inlineStr">
        <is>
          <t>Assignment</t>
        </is>
      </c>
      <c r="F13" s="9" t="inlineStr">
        <is>
          <t>Status</t>
        </is>
      </c>
    </row>
    <row r="14">
      <c r="A14" s="25" t="inlineStr">
        <is>
          <t>Fictional Staff - Rowan</t>
        </is>
      </c>
      <c r="F14" s="25" t="inlineStr">
        <is>
          <t>Confirmed</t>
        </is>
      </c>
    </row>
    <row r="15">
      <c r="A15" s="25" t="inlineStr">
        <is>
          <t>Fictional Staff - Casey</t>
        </is>
      </c>
      <c r="F15" s="25" t="inlineStr">
        <is>
          <t>Pending</t>
        </is>
      </c>
    </row>
    <row r="16">
      <c r="A16" s="25" t="inlineStr">
        <is>
          <t>Fictional Staff - Morgan</t>
        </is>
      </c>
      <c r="F16" s="25" t="inlineStr">
        <is>
          <t>Completed</t>
        </is>
      </c>
    </row>
    <row r="17">
      <c r="A17" s="25" t="inlineStr">
        <is>
          <t>Fictional Staff - Jules</t>
        </is>
      </c>
      <c r="F17" s="25" t="inlineStr">
        <is>
          <t>Canceled</t>
        </is>
      </c>
    </row>
  </sheetData>
  <autoFilter ref="A4:D9"/>
  <mergeCells count="1">
    <mergeCell ref="A1:H1"/>
  </mergeCells>
  <conditionalFormatting sqref="H5:H6">
    <cfRule type="expression" priority="1" dxfId="0">
      <formula>$H$6&lt;$H$5</formula>
    </cfRule>
  </conditionalFormatting>
  <dataValidations count="3">
    <dataValidation sqref="C5:C9" showDropDown="0" showInputMessage="1" showErrorMessage="1" allowBlank="0" errorTitle="Check default rate" error="Enter a planning rate from $0.00 through $1,000.00." promptTitle="Default rate" prompt="Enter an editable planning rate for the service." type="decimal" operator="between">
      <formula1>0</formula1>
      <formula2>1000</formula2>
    </dataValidation>
    <dataValidation sqref="D5:D9" showDropDown="0" showInputMessage="1" showErrorMessage="1" allowBlank="0" errorTitle="Check daily start limit" error="Enter a whole-number daily start limit from 1 through 100." promptTitle="Daily start limit" prompt="Enter the planned number of booking starts allowed for this service and date." type="whole" operator="between">
      <formula1>1</formula1>
      <formula2>100</formula2>
    </dataValidation>
    <dataValidation sqref="H5:H6" showDropDown="0" showInputMessage="1" showErrorMessage="1" allowBlank="0" errorTitle="Check date window" error="Enter a date within the available planning range." promptTitle="Date entry window" prompt="These dates control valid service dates on Bookings." type="date" operator="between">
      <formula1>DATE(2021,1,1)</formula1>
      <formula2>DATE(2036,12,31)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2026-09-09T16:40:14Z</dcterms:created>
  <dcterms:modified xmlns:dcterms="http://purl.org/dc/terms/" xmlns:xsi="http://www.w3.org/2001/XMLSchema-instance" xsi:type="dcterms:W3CDTF">2026-09-09T16:40:15+00:00Z</dcterms:modified>
</cp:coreProperties>
</file>